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Report Evaluation" sheetId="1" r:id="rId3"/>
  </sheets>
  <definedNames/>
  <calcPr/>
</workbook>
</file>

<file path=xl/sharedStrings.xml><?xml version="1.0" encoding="utf-8"?>
<sst xmlns="http://schemas.openxmlformats.org/spreadsheetml/2006/main" count="216" uniqueCount="138">
  <si>
    <t>University of Puerto Rico - Mayagüez Campus</t>
  </si>
  <si>
    <t>School of Engineering</t>
  </si>
  <si>
    <t>Department of Electrical and Computer Engineering</t>
  </si>
  <si>
    <t>Final Report Evaluation</t>
  </si>
  <si>
    <t>Course</t>
  </si>
  <si>
    <t>Section</t>
  </si>
  <si>
    <t>Semester</t>
  </si>
  <si>
    <t>Date</t>
  </si>
  <si>
    <t>Name of Team</t>
  </si>
  <si>
    <t>Name of Evaluator</t>
  </si>
  <si>
    <t>Project Title</t>
  </si>
  <si>
    <t>Category</t>
  </si>
  <si>
    <t>Assessment</t>
  </si>
  <si>
    <t>Grade Percent</t>
  </si>
  <si>
    <t>Score [0..4]</t>
  </si>
  <si>
    <t>% Weight</t>
  </si>
  <si>
    <t>Comments</t>
  </si>
  <si>
    <t>Course outcome</t>
  </si>
  <si>
    <t>Oucomes Average Attainment</t>
  </si>
  <si>
    <t>Executive summary (1 page, no page number)</t>
  </si>
  <si>
    <t>Gives a brief and effective high-level description of the system</t>
  </si>
  <si>
    <t>Concise and clear</t>
  </si>
  <si>
    <t>Summarizes deliverables and products as related to objectives and specs</t>
  </si>
  <si>
    <t>Summarizes delays, difficulties, problems, and contingency measures that were necessary to overcome them</t>
  </si>
  <si>
    <t>Summarizes budget analysis with final expenditure</t>
  </si>
  <si>
    <t>Presents actual or potential customers/market</t>
  </si>
  <si>
    <t>Main Body of the Report (15 pages maximum)</t>
  </si>
  <si>
    <t>1. Introduction</t>
  </si>
  <si>
    <t>Reviews problem description and project objectives and, when necessary, describes changes and updates with respect to the proposal</t>
  </si>
  <si>
    <t>Summarizes the system requirements (Full system requirements, if lengthy should go in an optional appendix)</t>
  </si>
  <si>
    <t>Presents and analyzes relevant and current literature related to all aspects of the project</t>
  </si>
  <si>
    <t>Presents the organization of the rest of the report giving a brief description of each section</t>
  </si>
  <si>
    <t>2. Design Criteria and Specifications</t>
  </si>
  <si>
    <r>
      <t xml:space="preserve">Summarizes the system specifications as related to system requirements </t>
    </r>
    <r>
      <rPr>
        <rFont val="Times New Roman"/>
        <color rgb="FFFF0000"/>
        <sz val="12.0"/>
      </rPr>
      <t>(Full system specs should go  in an appendix)</t>
    </r>
  </si>
  <si>
    <t>Describes the Design Criteria used in the project, and how they were applied</t>
  </si>
  <si>
    <r>
      <t xml:space="preserve">Analyzes alternatives using the design criteria to meet the requirements and specifications </t>
    </r>
    <r>
      <rPr>
        <rFont val="Times New Roman"/>
        <color rgb="FFFF0000"/>
        <sz val="12.0"/>
      </rPr>
      <t>(Detailed comparison tables should be in an appendix)</t>
    </r>
  </si>
  <si>
    <r>
      <t xml:space="preserve">Presents and describes system architecture describing interfaces between components </t>
    </r>
    <r>
      <rPr>
        <rFont val="Times New Roman"/>
        <color rgb="FFFF0000"/>
        <sz val="12.0"/>
      </rPr>
      <t>(An appendix is required for detailed interfaces documentation)</t>
    </r>
  </si>
  <si>
    <r>
      <t xml:space="preserve">Describes the design/implementation/testing process and tools and how they were used </t>
    </r>
    <r>
      <rPr>
        <rFont val="Times New Roman"/>
        <color rgb="FFFF0000"/>
        <sz val="12.0"/>
      </rPr>
      <t>(Detailed calculations, simulation results - when used -, schematics and other documentation diagrams should be in the appendix)</t>
    </r>
  </si>
  <si>
    <t>Includes and cites all standards used</t>
  </si>
  <si>
    <t>Identifies or lists all</t>
  </si>
  <si>
    <r>
      <t xml:space="preserve">Analyzes the constraints, limitations, and difficulties during the design, implementation, and integration of the system, how they were solved, and how they affected system specs </t>
    </r>
    <r>
      <rPr>
        <rFont val="Times New Roman"/>
        <color rgb="FFFF0000"/>
        <sz val="12.0"/>
      </rPr>
      <t>(All changes should be documented in an appendix. Change request forms should be included)</t>
    </r>
  </si>
  <si>
    <r>
      <t>Analyzes the minimum/recommended requirements of HW and/or SW for the system to run properly (</t>
    </r>
    <r>
      <rPr>
        <rFont val="Times New Roman"/>
        <color rgb="FFFF0000"/>
        <sz val="12.0"/>
      </rPr>
      <t>Full details must go in the System Specifications appendix</t>
    </r>
    <r>
      <rPr>
        <rFont val="Times New Roman"/>
        <sz val="12.0"/>
      </rPr>
      <t>)</t>
    </r>
  </si>
  <si>
    <t>3. Methods and approach to the solution</t>
  </si>
  <si>
    <t>Presents the organization of the team and any adjustments needed during the project</t>
  </si>
  <si>
    <t>Presents an account of the activities of the team in the project</t>
  </si>
  <si>
    <r>
      <t xml:space="preserve">Summarizes how the specs of the system were tested and validated </t>
    </r>
    <r>
      <rPr>
        <rFont val="Times New Roman"/>
        <color rgb="FFFF0000"/>
        <sz val="12.0"/>
      </rPr>
      <t>(The testing plan, and test results should go in an appendix)</t>
    </r>
  </si>
  <si>
    <t>Describes and justifies changes in schedule</t>
  </si>
  <si>
    <t>Describes contingency measures for changes in schedule</t>
  </si>
  <si>
    <t>4. Market Overview</t>
  </si>
  <si>
    <t>Presents current and potential system users and customers</t>
  </si>
  <si>
    <t>Identifies competitors and how the system compares with competition</t>
  </si>
  <si>
    <t>5. Results, and impact of the project</t>
  </si>
  <si>
    <t>Summarizes the technical results of the project</t>
  </si>
  <si>
    <r>
      <t xml:space="preserve">Presents and analyzes the ethical aspects of the project </t>
    </r>
    <r>
      <rPr>
        <rFont val="Times New Roman"/>
        <color rgb="FFFF0000"/>
        <sz val="12.0"/>
      </rPr>
      <t>(Ethical analysis should go in an appendix)</t>
    </r>
  </si>
  <si>
    <t>Presents and analyzes the legal aspects of the project</t>
  </si>
  <si>
    <r>
      <t xml:space="preserve">Presents and analyzes the environmental impact of the project </t>
    </r>
    <r>
      <rPr>
        <rFont val="Times New Roman"/>
        <color rgb="FFFF0000"/>
        <sz val="12.0"/>
      </rPr>
      <t>(Environmental impact assessment of the project should go in an appendix)</t>
    </r>
  </si>
  <si>
    <t>Presents and analyzes the social aspects of the project</t>
  </si>
  <si>
    <t>6. Budget Analysis</t>
  </si>
  <si>
    <r>
      <t xml:space="preserve">Describes and analyzes actual expenditure </t>
    </r>
    <r>
      <rPr>
        <rFont val="Times New Roman"/>
        <color rgb="FFFF0000"/>
        <sz val="12.0"/>
      </rPr>
      <t>(Detailed calculations should be in an appendix)</t>
    </r>
  </si>
  <si>
    <t>Compares and justifies final expenditure vs. budget</t>
  </si>
  <si>
    <t>7. Conclusions and Future Work</t>
  </si>
  <si>
    <t>Presents conclusion of project as related to methods and approach</t>
  </si>
  <si>
    <t>Presents conclusion of project as related to technical, economic, market, ethical, legal, environmental, and social aspects</t>
  </si>
  <si>
    <t>Describes future work as related to additional features and system improvement</t>
  </si>
  <si>
    <t>Describes lessons learned from difficulties and successes of the project</t>
  </si>
  <si>
    <t>Bibliographic References</t>
  </si>
  <si>
    <t>Cites in the text bibliographic information and data sources</t>
  </si>
  <si>
    <t>Yes</t>
  </si>
  <si>
    <t>Cites in the text the standards used</t>
  </si>
  <si>
    <t>Lists in the References section all the bibliographic information and data sources</t>
  </si>
  <si>
    <t>Lists in the References section all the standards used</t>
  </si>
  <si>
    <t>Appendices</t>
  </si>
  <si>
    <t>A. Glossary</t>
  </si>
  <si>
    <t>Lists and defines acronyms and terms of uncommon use</t>
  </si>
  <si>
    <t>B. User Requirements</t>
  </si>
  <si>
    <t>Lists all the user requirements agreed with client. Must be signed by client.</t>
  </si>
  <si>
    <t>C. System Specifications</t>
  </si>
  <si>
    <t>Lists all the system specifications</t>
  </si>
  <si>
    <t>D. Analysis of Alternatives</t>
  </si>
  <si>
    <t>Defines criteria and describes constraints for analysis of alternatives</t>
  </si>
  <si>
    <t>Presents spreadsheets or tables with comparison of alternatives</t>
  </si>
  <si>
    <t>E. System Architecture and interfaces</t>
  </si>
  <si>
    <t>Presents detailed diagrams with system architecture</t>
  </si>
  <si>
    <t>Presents detailed interface documentation</t>
  </si>
  <si>
    <t>F. Design Documentation</t>
  </si>
  <si>
    <t>Presents detailed design criteria, constraints, standards, and calculations</t>
  </si>
  <si>
    <t>Presents detailed schematics and diagrams</t>
  </si>
  <si>
    <t>Presents snapshots, photographs, or other evidences of the system, its displays, and user interfaces</t>
  </si>
  <si>
    <t>G. Testing Plan</t>
  </si>
  <si>
    <t>Lists all the characteristics to be tested</t>
  </si>
  <si>
    <t>Describes the testing procedure for each specification or characteristic of the system</t>
  </si>
  <si>
    <t>Lists the instruments and tools required for each test</t>
  </si>
  <si>
    <t>Lists the expected results for each characteristic to be tested</t>
  </si>
  <si>
    <t>Lists the actual results obtained for each system specification or characteristic tested, and contingency plan if it were to fail.</t>
  </si>
  <si>
    <t>H. Economic Analysis</t>
  </si>
  <si>
    <t>Presents spreadsheets with detailed comparison of actual expenditure against budget</t>
  </si>
  <si>
    <t xml:space="preserve">Analyzes expenditure and justifies any departures from the proposal </t>
  </si>
  <si>
    <t>I. Task Progress and Gantt Chart</t>
  </si>
  <si>
    <t>Links to Gantt chart (MS Project file)</t>
  </si>
  <si>
    <t>Gantt Chart shows percent completion for each task</t>
  </si>
  <si>
    <t>J. Ethical analysis of project</t>
  </si>
  <si>
    <t>Identifies any ethical conflicts of the project, the parties affected, and alternative solutions</t>
  </si>
  <si>
    <t>Analyzes the solutions using the harm, reversibility, and publicity techniques</t>
  </si>
  <si>
    <t>Takes a position or decides for an ethical solution, or, if there is no conflict, arguments why not</t>
  </si>
  <si>
    <t>K. Environmental Impact Assessment of project</t>
  </si>
  <si>
    <t>Identifies natural resources or environmental factors, and the actions of the project that cause an impact on them</t>
  </si>
  <si>
    <t>Describes environmental, cultural, or social impacts - positive or negative - of the project, and assesses the most significant impact</t>
  </si>
  <si>
    <t>Correctly formulates an environmental management measure</t>
  </si>
  <si>
    <t>Subtotal</t>
  </si>
  <si>
    <t>Point Value [0..4]</t>
  </si>
  <si>
    <t>Overall Document form and style</t>
  </si>
  <si>
    <t>Title page has university, department, title, logo, names, and date</t>
  </si>
  <si>
    <t>Final report has a professional style and presentation</t>
  </si>
  <si>
    <t>Document is well organized and includes a table of contents, list of figures, list of tables</t>
  </si>
  <si>
    <t>Documents uses correct grammar and composition</t>
  </si>
  <si>
    <t>Uses adequate language and vocabulary variety</t>
  </si>
  <si>
    <t>Uses argumentation or bibliographic references to support statements</t>
  </si>
  <si>
    <t>Document is clear and concise</t>
  </si>
  <si>
    <t>Document does not repeat same mistakes of previous documents.</t>
  </si>
  <si>
    <t>Totals</t>
  </si>
  <si>
    <t>Copyright © J. Fernando Vega Riveros, Nayda G. Santiago Santiabo 2013 (Updated Dec 2015)</t>
  </si>
  <si>
    <t>Point value scale for descriptions</t>
  </si>
  <si>
    <t>Wordy but complete</t>
  </si>
  <si>
    <t>Lacking some relevant aspects</t>
  </si>
  <si>
    <t>Lacking many relevant aspects</t>
  </si>
  <si>
    <t>No information</t>
  </si>
  <si>
    <t>Point value scale for ternary choices</t>
  </si>
  <si>
    <t>Not consistently or partially</t>
  </si>
  <si>
    <t>No</t>
  </si>
  <si>
    <t>Point value scale for binary choices</t>
  </si>
  <si>
    <t>Point value scale for lists</t>
  </si>
  <si>
    <t>Identifies or lists most</t>
  </si>
  <si>
    <t>Identifies or lists some</t>
  </si>
  <si>
    <t>Misses most</t>
  </si>
  <si>
    <t>No Information</t>
  </si>
  <si>
    <t>Outcomes Assessment</t>
  </si>
  <si>
    <t>Outcome</t>
  </si>
  <si>
    <t>Assessment (0 .. 4)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</si>
</sst>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8">
    <font>
      <sz val="11.0"/>
      <color rgb="FF000000"/>
      <name val="Calibri"/>
    </font>
    <font>
      <b/>
      <sz val="16.0"/>
      <color rgb="FF003300"/>
      <name val="Times New Roman"/>
    </font>
    <font>
      <b/>
      <sz val="14.0"/>
      <color rgb="FF003366"/>
      <name val="Arial"/>
    </font>
    <font>
      <b/>
      <sz val="10.0"/>
      <name val="Arial"/>
    </font>
    <font/>
    <font>
      <b/>
      <sz val="12.0"/>
      <name val="Arial"/>
    </font>
    <font>
      <sz val="12.0"/>
      <name val="Arial"/>
    </font>
    <font>
      <b/>
      <sz val="12.0"/>
      <name val="Times New Roman"/>
    </font>
    <font>
      <sz val="12.0"/>
      <name val="Times New Roman"/>
    </font>
    <font>
      <sz val="10.0"/>
      <name val="Arial"/>
    </font>
    <font>
      <sz val="10.0"/>
      <color rgb="FFFF0000"/>
      <name val="Arial"/>
    </font>
    <font>
      <b/>
      <sz val="14.0"/>
      <name val="Times New Roman"/>
    </font>
    <font>
      <b/>
      <sz val="16.0"/>
      <name val="Times New Roman"/>
    </font>
    <font>
      <b/>
      <sz val="16.0"/>
      <name val="Arial"/>
    </font>
    <font>
      <sz val="16.0"/>
      <name val="Arial"/>
    </font>
    <font>
      <sz val="12.0"/>
      <color rgb="FF000000"/>
      <name val="Times New Roman"/>
    </font>
    <font>
      <b/>
      <sz val="14.0"/>
      <name val="Arial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10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right"/>
    </xf>
    <xf borderId="1" fillId="0" fontId="3" numFmtId="0" xfId="0" applyAlignment="1" applyBorder="1" applyFont="1">
      <alignment horizontal="right"/>
    </xf>
    <xf borderId="1" fillId="0" fontId="4" numFmtId="0" xfId="0" applyBorder="1" applyFont="1"/>
    <xf borderId="0" fillId="0" fontId="0" numFmtId="0" xfId="0" applyAlignment="1" applyFont="1">
      <alignment shrinkToFit="0" wrapText="1"/>
    </xf>
    <xf borderId="2" fillId="0" fontId="3" numFmtId="0" xfId="0" applyAlignment="1" applyBorder="1" applyFont="1">
      <alignment horizontal="right"/>
    </xf>
    <xf borderId="2" fillId="0" fontId="4" numFmtId="0" xfId="0" applyBorder="1" applyFont="1"/>
    <xf borderId="0" fillId="0" fontId="0" numFmtId="0" xfId="0" applyFont="1"/>
    <xf borderId="3" fillId="2" fontId="5" numFmtId="0" xfId="0" applyAlignment="1" applyBorder="1" applyFill="1" applyFont="1">
      <alignment shrinkToFit="0" wrapText="1"/>
    </xf>
    <xf borderId="3" fillId="2" fontId="5" numFmtId="9" xfId="0" applyAlignment="1" applyBorder="1" applyFont="1" applyNumberFormat="1">
      <alignment shrinkToFit="0" wrapText="1"/>
    </xf>
    <xf borderId="3" fillId="2" fontId="5" numFmtId="0" xfId="0" applyAlignment="1" applyBorder="1" applyFont="1">
      <alignment horizontal="center" shrinkToFit="0" wrapText="1"/>
    </xf>
    <xf borderId="0" fillId="0" fontId="5" numFmtId="0" xfId="0" applyAlignment="1" applyFont="1">
      <alignment shrinkToFit="0" wrapText="1"/>
    </xf>
    <xf borderId="0" fillId="0" fontId="6" numFmtId="0" xfId="0" applyFont="1"/>
    <xf borderId="4" fillId="0" fontId="7" numFmtId="0" xfId="0" applyAlignment="1" applyBorder="1" applyFont="1">
      <alignment horizontal="left" shrinkToFit="0" wrapText="1"/>
    </xf>
    <xf borderId="4" fillId="0" fontId="3" numFmtId="9" xfId="0" applyBorder="1" applyFont="1" applyNumberFormat="1"/>
    <xf borderId="4" fillId="0" fontId="3" numFmtId="0" xfId="0" applyBorder="1" applyFont="1"/>
    <xf borderId="4" fillId="0" fontId="3" numFmtId="164" xfId="0" applyAlignment="1" applyBorder="1" applyFont="1" applyNumberFormat="1">
      <alignment shrinkToFit="0" wrapText="1"/>
    </xf>
    <xf borderId="4" fillId="0" fontId="3" numFmtId="0" xfId="0" applyAlignment="1" applyBorder="1" applyFont="1">
      <alignment horizontal="center"/>
    </xf>
    <xf borderId="4" fillId="0" fontId="8" numFmtId="0" xfId="0" applyAlignment="1" applyBorder="1" applyFont="1">
      <alignment horizontal="left" shrinkToFit="0" wrapText="1"/>
    </xf>
    <xf borderId="4" fillId="0" fontId="8" numFmtId="9" xfId="0" applyAlignment="1" applyBorder="1" applyFont="1" applyNumberFormat="1">
      <alignment horizontal="left" shrinkToFit="0" wrapText="1"/>
    </xf>
    <xf borderId="4" fillId="0" fontId="0" numFmtId="0" xfId="0" applyBorder="1" applyFont="1"/>
    <xf borderId="4" fillId="0" fontId="9" numFmtId="0" xfId="0" applyAlignment="1" applyBorder="1" applyFont="1">
      <alignment shrinkToFit="0" wrapText="1"/>
    </xf>
    <xf borderId="4" fillId="0" fontId="9" numFmtId="0" xfId="0" applyAlignment="1" applyBorder="1" applyFont="1">
      <alignment horizontal="center" readingOrder="0"/>
    </xf>
    <xf borderId="0" fillId="0" fontId="10" numFmtId="9" xfId="0" applyFont="1" applyNumberFormat="1"/>
    <xf borderId="4" fillId="0" fontId="0" numFmtId="0" xfId="0" applyAlignment="1" applyBorder="1" applyFont="1">
      <alignment shrinkToFit="0" wrapText="1"/>
    </xf>
    <xf borderId="5" fillId="0" fontId="8" numFmtId="0" xfId="0" applyAlignment="1" applyBorder="1" applyFont="1">
      <alignment horizontal="left" shrinkToFit="0" wrapText="1"/>
    </xf>
    <xf borderId="5" fillId="0" fontId="4" numFmtId="0" xfId="0" applyBorder="1" applyFont="1"/>
    <xf borderId="6" fillId="0" fontId="11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4" fillId="0" fontId="3" numFmtId="10" xfId="0" applyAlignment="1" applyBorder="1" applyFont="1" applyNumberFormat="1">
      <alignment shrinkToFit="0" wrapText="1"/>
    </xf>
    <xf borderId="0" fillId="0" fontId="0" numFmtId="9" xfId="0" applyFont="1" applyNumberFormat="1"/>
    <xf borderId="4" fillId="0" fontId="0" numFmtId="0" xfId="0" applyAlignment="1" applyBorder="1" applyFont="1">
      <alignment horizontal="center" readingOrder="0"/>
    </xf>
    <xf borderId="0" fillId="0" fontId="3" numFmtId="0" xfId="0" applyFont="1"/>
    <xf borderId="4" fillId="0" fontId="0" numFmtId="0" xfId="0" applyAlignment="1" applyBorder="1" applyFont="1">
      <alignment horizontal="left"/>
    </xf>
    <xf borderId="4" fillId="0" fontId="0" numFmtId="0" xfId="0" applyAlignment="1" applyBorder="1" applyFont="1">
      <alignment horizontal="left" shrinkToFit="0" wrapText="1"/>
    </xf>
    <xf borderId="0" fillId="0" fontId="9" numFmtId="0" xfId="0" applyFont="1"/>
    <xf borderId="4" fillId="0" fontId="0" numFmtId="10" xfId="0" applyAlignment="1" applyBorder="1" applyFont="1" applyNumberFormat="1">
      <alignment shrinkToFit="0" wrapText="1"/>
    </xf>
    <xf borderId="8" fillId="0" fontId="8" numFmtId="0" xfId="0" applyAlignment="1" applyBorder="1" applyFont="1">
      <alignment horizontal="left" shrinkToFit="0" wrapText="1"/>
    </xf>
    <xf borderId="2" fillId="0" fontId="8" numFmtId="0" xfId="0" applyAlignment="1" applyBorder="1" applyFont="1">
      <alignment horizontal="left" shrinkToFit="0" wrapText="1"/>
    </xf>
    <xf borderId="2" fillId="0" fontId="8" numFmtId="9" xfId="0" applyAlignment="1" applyBorder="1" applyFont="1" applyNumberFormat="1">
      <alignment horizontal="left" shrinkToFit="0" wrapText="1"/>
    </xf>
    <xf borderId="2" fillId="0" fontId="0" numFmtId="0" xfId="0" applyBorder="1" applyFont="1"/>
    <xf borderId="2" fillId="0" fontId="0" numFmtId="0" xfId="0" applyAlignment="1" applyBorder="1" applyFont="1">
      <alignment shrinkToFit="0" wrapText="1"/>
    </xf>
    <xf borderId="9" fillId="0" fontId="0" numFmtId="0" xfId="0" applyAlignment="1" applyBorder="1" applyFont="1">
      <alignment horizontal="center"/>
    </xf>
    <xf borderId="8" fillId="0" fontId="12" numFmtId="0" xfId="0" applyAlignment="1" applyBorder="1" applyFont="1">
      <alignment horizontal="center" shrinkToFit="0" wrapText="1"/>
    </xf>
    <xf borderId="4" fillId="0" fontId="12" numFmtId="0" xfId="0" applyAlignment="1" applyBorder="1" applyFont="1">
      <alignment horizontal="left" shrinkToFit="0" wrapText="1"/>
    </xf>
    <xf borderId="9" fillId="0" fontId="12" numFmtId="164" xfId="0" applyAlignment="1" applyBorder="1" applyFont="1" applyNumberFormat="1">
      <alignment shrinkToFit="0" wrapText="1"/>
    </xf>
    <xf borderId="9" fillId="0" fontId="12" numFmtId="2" xfId="0" applyAlignment="1" applyBorder="1" applyFont="1" applyNumberFormat="1">
      <alignment shrinkToFit="0" wrapText="1"/>
    </xf>
    <xf borderId="4" fillId="0" fontId="13" numFmtId="9" xfId="0" applyBorder="1" applyFont="1" applyNumberFormat="1"/>
    <xf borderId="4" fillId="0" fontId="13" numFmtId="0" xfId="0" applyAlignment="1" applyBorder="1" applyFont="1">
      <alignment shrinkToFit="0" wrapText="1"/>
    </xf>
    <xf borderId="4" fillId="0" fontId="13" numFmtId="0" xfId="0" applyAlignment="1" applyBorder="1" applyFont="1">
      <alignment horizontal="center"/>
    </xf>
    <xf borderId="0" fillId="0" fontId="14" numFmtId="0" xfId="0" applyFont="1"/>
    <xf borderId="4" fillId="0" fontId="7" numFmtId="9" xfId="0" applyAlignment="1" applyBorder="1" applyFont="1" applyNumberFormat="1">
      <alignment shrinkToFit="0" wrapText="1"/>
    </xf>
    <xf borderId="4" fillId="0" fontId="3" numFmtId="2" xfId="0" applyAlignment="1" applyBorder="1" applyFont="1" applyNumberFormat="1">
      <alignment horizontal="right"/>
    </xf>
    <xf borderId="4" fillId="0" fontId="3" numFmtId="0" xfId="0" applyAlignment="1" applyBorder="1" applyFont="1">
      <alignment shrinkToFit="0" wrapText="1"/>
    </xf>
    <xf borderId="4" fillId="3" fontId="9" numFmtId="0" xfId="0" applyAlignment="1" applyBorder="1" applyFill="1" applyFont="1">
      <alignment horizontal="center" readingOrder="0"/>
    </xf>
    <xf borderId="4" fillId="0" fontId="9" numFmtId="0" xfId="0" applyAlignment="1" applyBorder="1" applyFont="1">
      <alignment horizontal="center"/>
    </xf>
    <xf borderId="4" fillId="0" fontId="0" numFmtId="9" xfId="0" applyBorder="1" applyFont="1" applyNumberFormat="1"/>
    <xf borderId="9" fillId="0" fontId="7" numFmtId="0" xfId="0" applyAlignment="1" applyBorder="1" applyFont="1">
      <alignment horizontal="left" shrinkToFit="0" wrapText="1"/>
    </xf>
    <xf borderId="4" fillId="0" fontId="3" numFmtId="0" xfId="0" applyAlignment="1" applyBorder="1" applyFont="1">
      <alignment horizontal="center" readingOrder="0"/>
    </xf>
    <xf borderId="4" fillId="0" fontId="15" numFmtId="0" xfId="0" applyAlignment="1" applyBorder="1" applyFont="1">
      <alignment horizontal="left" shrinkToFit="0" wrapText="1"/>
    </xf>
    <xf borderId="8" fillId="0" fontId="7" numFmtId="0" xfId="0" applyAlignment="1" applyBorder="1" applyFont="1">
      <alignment horizontal="left" shrinkToFit="0" wrapText="1"/>
    </xf>
    <xf borderId="9" fillId="0" fontId="4" numFmtId="0" xfId="0" applyBorder="1" applyFont="1"/>
    <xf borderId="4" fillId="0" fontId="3" numFmtId="2" xfId="0" applyBorder="1" applyFont="1" applyNumberFormat="1"/>
    <xf borderId="4" fillId="2" fontId="16" numFmtId="0" xfId="0" applyAlignment="1" applyBorder="1" applyFont="1">
      <alignment shrinkToFit="0" wrapText="1"/>
    </xf>
    <xf borderId="4" fillId="2" fontId="16" numFmtId="9" xfId="0" applyAlignment="1" applyBorder="1" applyFont="1" applyNumberFormat="1">
      <alignment shrinkToFit="0" wrapText="1"/>
    </xf>
    <xf borderId="4" fillId="2" fontId="16" numFmtId="0" xfId="0" applyAlignment="1" applyBorder="1" applyFont="1">
      <alignment horizontal="center" shrinkToFit="0" wrapText="1"/>
    </xf>
    <xf borderId="4" fillId="0" fontId="7" numFmtId="9" xfId="0" applyAlignment="1" applyBorder="1" applyFont="1" applyNumberFormat="1">
      <alignment horizontal="left" shrinkToFit="0" wrapText="1"/>
    </xf>
    <xf borderId="4" fillId="0" fontId="3" numFmtId="9" xfId="0" applyAlignment="1" applyBorder="1" applyFont="1" applyNumberFormat="1">
      <alignment horizontal="left"/>
    </xf>
    <xf borderId="4" fillId="0" fontId="3" numFmtId="0" xfId="0" applyAlignment="1" applyBorder="1" applyFont="1">
      <alignment horizontal="left" shrinkToFit="0" wrapText="1"/>
    </xf>
    <xf borderId="0" fillId="0" fontId="13" numFmtId="0" xfId="0" applyFont="1"/>
    <xf borderId="9" fillId="0" fontId="8" numFmtId="0" xfId="0" applyAlignment="1" applyBorder="1" applyFont="1">
      <alignment horizontal="left" shrinkToFit="0" wrapText="1"/>
    </xf>
    <xf borderId="8" fillId="0" fontId="12" numFmtId="0" xfId="0" applyAlignment="1" applyBorder="1" applyFont="1">
      <alignment horizontal="left" shrinkToFit="0" wrapText="1"/>
    </xf>
    <xf borderId="4" fillId="0" fontId="12" numFmtId="9" xfId="0" applyAlignment="1" applyBorder="1" applyFont="1" applyNumberFormat="1">
      <alignment horizontal="left" shrinkToFit="0" wrapText="1"/>
    </xf>
    <xf borderId="4" fillId="0" fontId="13" numFmtId="2" xfId="0" applyBorder="1" applyFont="1" applyNumberFormat="1"/>
    <xf borderId="4" fillId="0" fontId="14" numFmtId="0" xfId="0" applyAlignment="1" applyBorder="1" applyFont="1">
      <alignment horizontal="center"/>
    </xf>
    <xf borderId="5" fillId="0" fontId="0" numFmtId="0" xfId="0" applyBorder="1" applyFont="1"/>
    <xf borderId="5" fillId="0" fontId="0" numFmtId="9" xfId="0" applyBorder="1" applyFont="1" applyNumberFormat="1"/>
    <xf borderId="0" fillId="0" fontId="9" numFmtId="0" xfId="0" applyAlignment="1" applyFont="1">
      <alignment horizontal="center"/>
    </xf>
    <xf borderId="0" fillId="0" fontId="3" numFmtId="0" xfId="0" applyAlignment="1" applyFont="1">
      <alignment shrinkToFit="0" wrapText="1"/>
    </xf>
    <xf borderId="0" fillId="0" fontId="3" numFmtId="9" xfId="0" applyFont="1" applyNumberFormat="1"/>
    <xf borderId="4" fillId="0" fontId="9" numFmtId="0" xfId="0" applyBorder="1" applyFont="1"/>
    <xf borderId="9" fillId="0" fontId="9" numFmtId="0" xfId="0" applyBorder="1" applyFont="1"/>
    <xf borderId="9" fillId="0" fontId="0" numFmtId="9" xfId="0" applyBorder="1" applyFont="1" applyNumberFormat="1"/>
    <xf borderId="8" fillId="0" fontId="0" numFmtId="0" xfId="0" applyBorder="1" applyFont="1"/>
    <xf borderId="0" fillId="0" fontId="17" numFmtId="0" xfId="0" applyAlignment="1" applyFont="1">
      <alignment horizontal="center" readingOrder="0" shrinkToFit="0" vertical="bottom" wrapText="0"/>
    </xf>
    <xf borderId="4" fillId="0" fontId="17" numFmtId="0" xfId="0" applyAlignment="1" applyBorder="1" applyFont="1">
      <alignment horizontal="center" readingOrder="0" vertical="bottom"/>
    </xf>
    <xf borderId="4" fillId="0" fontId="0" numFmtId="0" xfId="0" applyAlignment="1" applyBorder="1" applyFont="1">
      <alignment horizontal="center" readingOrder="0" shrinkToFit="0" vertical="bottom" wrapText="0"/>
    </xf>
    <xf borderId="4" fillId="0" fontId="0" numFmtId="0" xfId="0" applyAlignment="1" applyBorder="1" applyFon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3800475</xdr:colOff>
      <xdr:row>0</xdr:row>
      <xdr:rowOff>57150</xdr:rowOff>
    </xdr:from>
    <xdr:ext cx="1000125" cy="819150"/>
    <xdr:pic>
      <xdr:nvPicPr>
        <xdr:cNvPr descr="RUM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1.86"/>
    <col customWidth="1" min="2" max="2" width="28.57"/>
    <col customWidth="1" min="3" max="3" width="17.0"/>
    <col customWidth="1" min="4" max="4" width="10.14"/>
    <col customWidth="1" min="5" max="5" width="10.0"/>
    <col customWidth="1" min="6" max="6" width="62.71"/>
    <col customWidth="1" min="7" max="7" width="15.14"/>
    <col customWidth="1" hidden="1" min="8" max="8" width="13.14"/>
    <col customWidth="1" min="9" max="26" width="8.71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2"/>
    </row>
    <row r="5">
      <c r="A5" s="3" t="s">
        <v>3</v>
      </c>
    </row>
    <row r="6">
      <c r="A6" s="2"/>
    </row>
    <row r="7">
      <c r="A7" s="4" t="s">
        <v>4</v>
      </c>
      <c r="B7" s="5"/>
      <c r="C7" s="6"/>
      <c r="D7" s="6"/>
      <c r="E7" s="6"/>
      <c r="F7" s="7"/>
    </row>
    <row r="8">
      <c r="A8" s="4" t="s">
        <v>5</v>
      </c>
      <c r="B8" s="8"/>
      <c r="C8" s="9"/>
      <c r="D8" s="9"/>
      <c r="E8" s="9"/>
      <c r="F8" s="7"/>
    </row>
    <row r="9">
      <c r="A9" s="4" t="s">
        <v>6</v>
      </c>
      <c r="B9" s="8"/>
      <c r="C9" s="9"/>
      <c r="D9" s="9"/>
      <c r="E9" s="9"/>
      <c r="F9" s="7"/>
    </row>
    <row r="10">
      <c r="A10" s="4" t="s">
        <v>7</v>
      </c>
      <c r="B10" s="8"/>
      <c r="C10" s="9"/>
      <c r="D10" s="9"/>
      <c r="E10" s="9"/>
      <c r="F10" s="7"/>
    </row>
    <row r="11">
      <c r="A11" s="4" t="s">
        <v>8</v>
      </c>
      <c r="B11" s="8"/>
      <c r="C11" s="9"/>
      <c r="D11" s="9"/>
      <c r="E11" s="9"/>
      <c r="F11" s="7"/>
    </row>
    <row r="12">
      <c r="A12" s="4" t="s">
        <v>9</v>
      </c>
      <c r="B12" s="8"/>
      <c r="C12" s="9"/>
      <c r="D12" s="9"/>
      <c r="E12" s="9"/>
      <c r="F12" s="7"/>
    </row>
    <row r="13">
      <c r="A13" s="4" t="s">
        <v>10</v>
      </c>
      <c r="B13" s="8"/>
      <c r="C13" s="9"/>
      <c r="D13" s="9"/>
      <c r="E13" s="9"/>
      <c r="F13" s="7"/>
    </row>
    <row r="14">
      <c r="A14" s="10"/>
    </row>
    <row r="15">
      <c r="A15" s="11" t="s">
        <v>11</v>
      </c>
      <c r="B15" s="11" t="s">
        <v>12</v>
      </c>
      <c r="C15" s="12" t="s">
        <v>13</v>
      </c>
      <c r="D15" s="11" t="s">
        <v>14</v>
      </c>
      <c r="E15" s="11" t="s">
        <v>15</v>
      </c>
      <c r="F15" s="11" t="s">
        <v>16</v>
      </c>
      <c r="G15" s="13" t="s">
        <v>17</v>
      </c>
      <c r="H15" s="14" t="s">
        <v>18</v>
      </c>
      <c r="I15" s="15"/>
    </row>
    <row r="16">
      <c r="A16" s="16" t="s">
        <v>19</v>
      </c>
      <c r="B16" s="16"/>
      <c r="C16" s="17">
        <f t="shared" ref="C16:D16" si="1">AVERAGE(C17:C21)</f>
        <v>1</v>
      </c>
      <c r="D16" s="18">
        <f t="shared" si="1"/>
        <v>4</v>
      </c>
      <c r="E16" s="17">
        <v>0.1</v>
      </c>
      <c r="F16" s="19"/>
      <c r="G16" s="20"/>
    </row>
    <row r="17">
      <c r="A17" s="21" t="s">
        <v>20</v>
      </c>
      <c r="B17" s="21" t="s">
        <v>21</v>
      </c>
      <c r="C17" s="22">
        <f t="shared" ref="C17:C21" si="2">IF(B17=B$122,D$122,IF(B17=B$123,D$123,IF(B17=B$124,D$124,IF(B17=B$125,D$125,D$126))))</f>
        <v>1</v>
      </c>
      <c r="D17" s="21">
        <f t="shared" ref="D17:D21" si="3">IF(B17=B$122,C$122,IF(B17=B$123,C$123,IF(B17=B$124,C$124,IF(B17=B$125,C$125,C$126))))</f>
        <v>4</v>
      </c>
      <c r="E17" s="23"/>
      <c r="F17" s="24"/>
      <c r="G17" s="25">
        <v>3.0</v>
      </c>
      <c r="H17" s="26" t="str">
        <f>AVERAGEIF(G17:G21,"=g",C17:C21)</f>
        <v>#DIV/0!</v>
      </c>
    </row>
    <row r="18">
      <c r="A18" s="21" t="s">
        <v>22</v>
      </c>
      <c r="B18" s="21" t="s">
        <v>21</v>
      </c>
      <c r="C18" s="22">
        <f t="shared" si="2"/>
        <v>1</v>
      </c>
      <c r="D18" s="21">
        <f t="shared" si="3"/>
        <v>4</v>
      </c>
      <c r="E18" s="23"/>
      <c r="F18" s="27"/>
      <c r="G18" s="25">
        <v>2.0</v>
      </c>
    </row>
    <row r="19">
      <c r="A19" s="21" t="s">
        <v>23</v>
      </c>
      <c r="B19" s="21" t="s">
        <v>21</v>
      </c>
      <c r="C19" s="22">
        <f t="shared" si="2"/>
        <v>1</v>
      </c>
      <c r="D19" s="21">
        <f t="shared" si="3"/>
        <v>4</v>
      </c>
      <c r="E19" s="23"/>
      <c r="F19" s="27"/>
      <c r="G19" s="25">
        <v>1.0</v>
      </c>
    </row>
    <row r="20">
      <c r="A20" s="21" t="s">
        <v>24</v>
      </c>
      <c r="B20" s="21" t="s">
        <v>21</v>
      </c>
      <c r="C20" s="22">
        <f t="shared" si="2"/>
        <v>1</v>
      </c>
      <c r="D20" s="21">
        <f t="shared" si="3"/>
        <v>4</v>
      </c>
      <c r="E20" s="23"/>
      <c r="F20" s="27"/>
      <c r="G20" s="25">
        <v>2.0</v>
      </c>
    </row>
    <row r="21" ht="15.75" customHeight="1">
      <c r="A21" s="21" t="s">
        <v>25</v>
      </c>
      <c r="B21" s="21" t="s">
        <v>21</v>
      </c>
      <c r="C21" s="22">
        <f t="shared" si="2"/>
        <v>1</v>
      </c>
      <c r="D21" s="21">
        <f t="shared" si="3"/>
        <v>4</v>
      </c>
      <c r="E21" s="23"/>
      <c r="F21" s="27"/>
      <c r="G21" s="25">
        <v>1.0</v>
      </c>
    </row>
    <row r="22" ht="15.75" customHeight="1">
      <c r="A22" s="28"/>
      <c r="B22" s="29"/>
      <c r="C22" s="29"/>
      <c r="D22" s="29"/>
      <c r="E22" s="29"/>
      <c r="F22" s="29"/>
      <c r="G22" s="29"/>
    </row>
    <row r="23" ht="15.75" customHeight="1">
      <c r="A23" s="30" t="s">
        <v>26</v>
      </c>
      <c r="B23" s="6"/>
      <c r="C23" s="6"/>
      <c r="D23" s="6"/>
      <c r="E23" s="6"/>
      <c r="F23" s="6"/>
      <c r="G23" s="31"/>
    </row>
    <row r="24" ht="15.75" customHeight="1">
      <c r="A24" s="16" t="s">
        <v>27</v>
      </c>
      <c r="B24" s="16"/>
      <c r="C24" s="17">
        <f t="shared" ref="C24:D24" si="4">AVERAGE(C25:C28)</f>
        <v>1</v>
      </c>
      <c r="D24" s="18">
        <f t="shared" si="4"/>
        <v>4</v>
      </c>
      <c r="E24" s="17">
        <v>0.04</v>
      </c>
      <c r="F24" s="32"/>
      <c r="G24" s="20"/>
    </row>
    <row r="25" ht="15.75" customHeight="1">
      <c r="A25" s="21" t="s">
        <v>28</v>
      </c>
      <c r="B25" s="21" t="s">
        <v>21</v>
      </c>
      <c r="C25" s="22">
        <f t="shared" ref="C25:C28" si="5">IF(B25=B$122,D$122,IF(B25=B$123,D$123,IF(B25=B$124,D$124,IF(B25=B$125,D$125,D$126))))</f>
        <v>1</v>
      </c>
      <c r="D25" s="21">
        <f t="shared" ref="D25:D28" si="6">IF(B25=B$122,C$122,IF(B25=B$123,C$123,IF(B25=B$124,C$124,IF(B25=B$125,C$125,C$126))))</f>
        <v>4</v>
      </c>
      <c r="E25" s="23"/>
      <c r="F25" s="27"/>
      <c r="G25" s="25">
        <v>1.0</v>
      </c>
      <c r="H25" s="26" t="str">
        <f>AVERAGEIF(G25:G28,"=e",C25:C28)</f>
        <v>#DIV/0!</v>
      </c>
    </row>
    <row r="26" ht="15.75" customHeight="1">
      <c r="A26" s="21" t="s">
        <v>29</v>
      </c>
      <c r="B26" s="21" t="s">
        <v>21</v>
      </c>
      <c r="C26" s="22">
        <f t="shared" si="5"/>
        <v>1</v>
      </c>
      <c r="D26" s="21">
        <f t="shared" si="6"/>
        <v>4</v>
      </c>
      <c r="E26" s="23"/>
      <c r="F26" s="27"/>
      <c r="G26" s="25">
        <v>1.0</v>
      </c>
    </row>
    <row r="27" ht="15.75" customHeight="1">
      <c r="A27" s="21" t="s">
        <v>30</v>
      </c>
      <c r="B27" s="21" t="s">
        <v>21</v>
      </c>
      <c r="C27" s="22">
        <f t="shared" si="5"/>
        <v>1</v>
      </c>
      <c r="D27" s="21">
        <f t="shared" si="6"/>
        <v>4</v>
      </c>
      <c r="E27" s="23"/>
      <c r="F27" s="27"/>
      <c r="G27" s="25">
        <v>7.0</v>
      </c>
      <c r="H27" s="26" t="str">
        <f>AVERAGEIF(G25:G28,"=I",C25:C28)</f>
        <v>#DIV/0!</v>
      </c>
    </row>
    <row r="28" ht="15.75" customHeight="1">
      <c r="A28" s="21" t="s">
        <v>31</v>
      </c>
      <c r="B28" s="21" t="s">
        <v>21</v>
      </c>
      <c r="C28" s="22">
        <f t="shared" si="5"/>
        <v>1</v>
      </c>
      <c r="D28" s="21">
        <f t="shared" si="6"/>
        <v>4</v>
      </c>
      <c r="E28" s="23"/>
      <c r="F28" s="27"/>
      <c r="G28" s="25">
        <v>3.0</v>
      </c>
      <c r="H28" s="26" t="str">
        <f>AVERAGEIF(G25:G28,"=g",C25:C28)</f>
        <v>#DIV/0!</v>
      </c>
    </row>
    <row r="29" ht="15.75" customHeight="1">
      <c r="A29" s="16" t="s">
        <v>32</v>
      </c>
      <c r="B29" s="16"/>
      <c r="C29" s="17">
        <f t="shared" ref="C29:D29" si="7">AVERAGE(C30:C37)</f>
        <v>1</v>
      </c>
      <c r="D29" s="18">
        <f t="shared" si="7"/>
        <v>4</v>
      </c>
      <c r="E29" s="17">
        <v>0.08</v>
      </c>
      <c r="F29" s="32"/>
      <c r="G29" s="20"/>
    </row>
    <row r="30" ht="15.75" customHeight="1">
      <c r="A30" s="21" t="s">
        <v>33</v>
      </c>
      <c r="B30" s="21" t="s">
        <v>21</v>
      </c>
      <c r="C30" s="22">
        <f t="shared" ref="C30:C34" si="8">IF(B30=B$122,D$122,IF(B30=B$123,D$123,IF(B30=B$124,D$124,IF(B30=B$125,D$125,D$126))))</f>
        <v>1</v>
      </c>
      <c r="D30" s="21">
        <f t="shared" ref="D30:D34" si="9">IF(B30=B$122,C$122,IF(B30=B$123,C$123,IF(B30=B$124,C$124,IF(B30=B$125,C$125,C$126))))</f>
        <v>4</v>
      </c>
      <c r="E30" s="23"/>
      <c r="F30" s="27"/>
      <c r="G30" s="25">
        <v>1.0</v>
      </c>
      <c r="H30" s="26" t="str">
        <f>AVERAGEIF(G30:G37,"=e",C30:C37)</f>
        <v>#DIV/0!</v>
      </c>
    </row>
    <row r="31" ht="15.75" customHeight="1">
      <c r="A31" s="21" t="s">
        <v>34</v>
      </c>
      <c r="B31" s="21" t="s">
        <v>21</v>
      </c>
      <c r="C31" s="22">
        <f t="shared" si="8"/>
        <v>1</v>
      </c>
      <c r="D31" s="21">
        <f t="shared" si="9"/>
        <v>4</v>
      </c>
      <c r="E31" s="23"/>
      <c r="F31" s="27"/>
      <c r="G31" s="25">
        <v>2.0</v>
      </c>
      <c r="H31" s="33" t="str">
        <f>AVERAGEIF(G30:G37,"=c",C30:C37)</f>
        <v>#DIV/0!</v>
      </c>
    </row>
    <row r="32" ht="15.75" customHeight="1">
      <c r="A32" s="21" t="s">
        <v>35</v>
      </c>
      <c r="B32" s="21" t="s">
        <v>21</v>
      </c>
      <c r="C32" s="22">
        <f t="shared" si="8"/>
        <v>1</v>
      </c>
      <c r="D32" s="21">
        <f t="shared" si="9"/>
        <v>4</v>
      </c>
      <c r="E32" s="23"/>
      <c r="F32" s="27"/>
      <c r="G32" s="25">
        <v>1.0</v>
      </c>
      <c r="H32" s="33" t="str">
        <f>AVERAGEIF(G30:G37,"=a",C30:C37)</f>
        <v>#DIV/0!</v>
      </c>
    </row>
    <row r="33" ht="15.75" customHeight="1">
      <c r="A33" s="21" t="s">
        <v>36</v>
      </c>
      <c r="B33" s="21" t="s">
        <v>21</v>
      </c>
      <c r="C33" s="22">
        <f t="shared" si="8"/>
        <v>1</v>
      </c>
      <c r="D33" s="21">
        <f t="shared" si="9"/>
        <v>4</v>
      </c>
      <c r="E33" s="23"/>
      <c r="F33" s="27"/>
      <c r="G33" s="34">
        <v>2.0</v>
      </c>
    </row>
    <row r="34" ht="15.75" customHeight="1">
      <c r="A34" s="21" t="s">
        <v>37</v>
      </c>
      <c r="B34" s="21" t="s">
        <v>21</v>
      </c>
      <c r="C34" s="22">
        <f t="shared" si="8"/>
        <v>1</v>
      </c>
      <c r="D34" s="21">
        <f t="shared" si="9"/>
        <v>4</v>
      </c>
      <c r="E34" s="23"/>
      <c r="F34" s="27"/>
      <c r="G34" s="25">
        <v>2.0</v>
      </c>
    </row>
    <row r="35" ht="15.75" customHeight="1">
      <c r="A35" s="21" t="s">
        <v>38</v>
      </c>
      <c r="B35" s="21" t="s">
        <v>39</v>
      </c>
      <c r="C35" s="22">
        <f>IF(B35=B$138,D$138,IF(B35=B$139,D$139,IF(B35=B$140,D$140,IF(B35=B$141,D$141,D$142))))</f>
        <v>1</v>
      </c>
      <c r="D35" s="21">
        <f>IF(B35=B$138,C$138,IF(B35=B$139,C$139,IF(B35=B$140,C$140,IF(B35=B$141,C$141,C$142))))</f>
        <v>4</v>
      </c>
      <c r="E35" s="23"/>
      <c r="F35" s="27"/>
      <c r="G35" s="25">
        <v>7.0</v>
      </c>
      <c r="H35" s="26" t="str">
        <f>AVERAGEIF(G30:G37,"=j",C30:C37)</f>
        <v>#DIV/0!</v>
      </c>
    </row>
    <row r="36" ht="15.75" customHeight="1">
      <c r="A36" s="21" t="s">
        <v>40</v>
      </c>
      <c r="B36" s="21" t="s">
        <v>21</v>
      </c>
      <c r="C36" s="22">
        <f t="shared" ref="C36:C37" si="10">IF(B36=B$122,D$122,IF(B36=B$123,D$123,IF(B36=B$124,D$124,IF(B36=B$125,D$125,D$126))))</f>
        <v>1</v>
      </c>
      <c r="D36" s="21">
        <f t="shared" ref="D36:D37" si="11">IF(B36=B$122,C$122,IF(B36=B$123,C$123,IF(B36=B$124,C$124,IF(B36=B$125,C$125,C$126))))</f>
        <v>4</v>
      </c>
      <c r="E36" s="23"/>
      <c r="F36" s="27"/>
      <c r="G36" s="25">
        <v>1.0</v>
      </c>
      <c r="H36" s="35"/>
      <c r="I36" s="35"/>
    </row>
    <row r="37" ht="15.75" customHeight="1">
      <c r="A37" s="21" t="s">
        <v>41</v>
      </c>
      <c r="B37" s="21" t="s">
        <v>21</v>
      </c>
      <c r="C37" s="22">
        <f t="shared" si="10"/>
        <v>1</v>
      </c>
      <c r="D37" s="21">
        <f t="shared" si="11"/>
        <v>4</v>
      </c>
      <c r="E37" s="23"/>
      <c r="F37" s="27"/>
      <c r="G37" s="25">
        <v>1.0</v>
      </c>
    </row>
    <row r="38" ht="15.75" customHeight="1">
      <c r="A38" s="16" t="s">
        <v>42</v>
      </c>
      <c r="B38" s="16"/>
      <c r="C38" s="17">
        <f t="shared" ref="C38:D38" si="12">AVERAGE(C39:C43)</f>
        <v>1</v>
      </c>
      <c r="D38" s="18">
        <f t="shared" si="12"/>
        <v>4</v>
      </c>
      <c r="E38" s="17">
        <v>0.08</v>
      </c>
      <c r="F38" s="19"/>
      <c r="G38" s="20"/>
    </row>
    <row r="39" ht="15.75" customHeight="1">
      <c r="A39" s="21" t="s">
        <v>43</v>
      </c>
      <c r="B39" s="21" t="s">
        <v>21</v>
      </c>
      <c r="C39" s="22">
        <f t="shared" ref="C39:C43" si="13">IF(B39=B$122,D$122,IF(B39=B$123,D$123,IF(B39=B$124,D$124,IF(B39=B$125,D$125,D$126))))</f>
        <v>1</v>
      </c>
      <c r="D39" s="21">
        <f t="shared" ref="D39:D43" si="14">IF(B39=B$122,C$122,IF(B39=B$123,C$123,IF(B39=B$124,C$124,IF(B39=B$125,C$125,C$126))))</f>
        <v>4</v>
      </c>
      <c r="E39" s="23"/>
      <c r="F39" s="27"/>
      <c r="G39" s="25">
        <v>5.0</v>
      </c>
      <c r="H39" s="26" t="str">
        <f>AVERAGEIF(G39:G43,"=d",C39:C43)</f>
        <v>#DIV/0!</v>
      </c>
    </row>
    <row r="40" ht="15.75" customHeight="1">
      <c r="A40" s="21" t="s">
        <v>44</v>
      </c>
      <c r="B40" s="21" t="s">
        <v>21</v>
      </c>
      <c r="C40" s="22">
        <f t="shared" si="13"/>
        <v>1</v>
      </c>
      <c r="D40" s="21">
        <f t="shared" si="14"/>
        <v>4</v>
      </c>
      <c r="E40" s="23"/>
      <c r="F40" s="27"/>
      <c r="G40" s="25">
        <v>5.0</v>
      </c>
    </row>
    <row r="41" ht="15.75" customHeight="1">
      <c r="A41" s="21" t="s">
        <v>45</v>
      </c>
      <c r="B41" s="21" t="s">
        <v>21</v>
      </c>
      <c r="C41" s="22">
        <f t="shared" si="13"/>
        <v>1</v>
      </c>
      <c r="D41" s="21">
        <f t="shared" si="14"/>
        <v>4</v>
      </c>
      <c r="E41" s="23"/>
      <c r="F41" s="27"/>
      <c r="G41" s="25">
        <v>6.0</v>
      </c>
      <c r="H41" s="33" t="str">
        <f>AVERAGEIF(G39:G43,"=b",C39:C43)</f>
        <v>#DIV/0!</v>
      </c>
    </row>
    <row r="42" ht="15.75" customHeight="1">
      <c r="A42" s="21" t="s">
        <v>46</v>
      </c>
      <c r="B42" s="21" t="s">
        <v>21</v>
      </c>
      <c r="C42" s="22">
        <f t="shared" si="13"/>
        <v>1</v>
      </c>
      <c r="D42" s="21">
        <f t="shared" si="14"/>
        <v>4</v>
      </c>
      <c r="E42" s="23"/>
      <c r="F42" s="27"/>
      <c r="G42" s="25">
        <v>5.0</v>
      </c>
      <c r="H42" s="35"/>
      <c r="I42" s="35"/>
    </row>
    <row r="43" ht="15.75" customHeight="1">
      <c r="A43" s="21" t="s">
        <v>47</v>
      </c>
      <c r="B43" s="21" t="s">
        <v>21</v>
      </c>
      <c r="C43" s="22">
        <f t="shared" si="13"/>
        <v>1</v>
      </c>
      <c r="D43" s="21">
        <f t="shared" si="14"/>
        <v>4</v>
      </c>
      <c r="E43" s="23"/>
      <c r="F43" s="27"/>
      <c r="G43" s="25">
        <v>5.0</v>
      </c>
    </row>
    <row r="44" ht="15.75" customHeight="1">
      <c r="A44" s="16" t="s">
        <v>48</v>
      </c>
      <c r="B44" s="16"/>
      <c r="C44" s="17">
        <f t="shared" ref="C44:D44" si="15">AVERAGE(C45:C46)</f>
        <v>1</v>
      </c>
      <c r="D44" s="18">
        <f t="shared" si="15"/>
        <v>4</v>
      </c>
      <c r="E44" s="17">
        <v>0.04</v>
      </c>
      <c r="F44" s="32"/>
      <c r="G44" s="20"/>
    </row>
    <row r="45" ht="15.75" customHeight="1">
      <c r="A45" s="21" t="s">
        <v>49</v>
      </c>
      <c r="B45" s="21" t="s">
        <v>21</v>
      </c>
      <c r="C45" s="22">
        <f>IF(B45=B$122,D$122,IF(B45=B$123,D$123,IF(B45=B$124,D$124,IF(B45=B$125,D$125,D$126))))</f>
        <v>1</v>
      </c>
      <c r="D45" s="21">
        <f>IF(B45=B$122,C$122,IF(B45=B$123,C$123,IF(B45=B$124,C$124,IF(B45=B$125,C$125,C$126))))</f>
        <v>4</v>
      </c>
      <c r="E45" s="23"/>
      <c r="F45" s="27"/>
      <c r="G45" s="25">
        <v>4.0</v>
      </c>
      <c r="H45" s="26" t="str">
        <f>AVERAGEIF(G45:G46,"=j",C45:C46)</f>
        <v>#DIV/0!</v>
      </c>
      <c r="I45" s="35"/>
    </row>
    <row r="46" ht="15.75" customHeight="1">
      <c r="A46" s="21" t="s">
        <v>50</v>
      </c>
      <c r="B46" s="21" t="s">
        <v>39</v>
      </c>
      <c r="C46" s="22">
        <f>IF(B46=B$138,D$138,IF(B46=B$139,D$139,IF(B46=B$140,D$140,IF(B46=B$141,D$141,D$142))))</f>
        <v>1</v>
      </c>
      <c r="D46" s="21">
        <f>IF(B46=B$138,C$138,IF(B46=B$139,C$139,IF(B46=B$140,C$140,IF(B46=B$141,C$141,C$142))))</f>
        <v>4</v>
      </c>
      <c r="E46" s="23"/>
      <c r="F46" s="27"/>
      <c r="G46" s="25">
        <v>4.0</v>
      </c>
    </row>
    <row r="47" ht="15.75" customHeight="1">
      <c r="A47" s="16" t="s">
        <v>51</v>
      </c>
      <c r="B47" s="16"/>
      <c r="C47" s="17">
        <f t="shared" ref="C47:D47" si="16">AVERAGE(C48:C52)</f>
        <v>1</v>
      </c>
      <c r="D47" s="18">
        <f t="shared" si="16"/>
        <v>4</v>
      </c>
      <c r="E47" s="17">
        <v>0.08</v>
      </c>
      <c r="F47" s="19"/>
      <c r="G47" s="20"/>
    </row>
    <row r="48" ht="15.75" customHeight="1">
      <c r="A48" s="21" t="s">
        <v>52</v>
      </c>
      <c r="B48" s="21" t="s">
        <v>21</v>
      </c>
      <c r="C48" s="22">
        <f t="shared" ref="C48:C52" si="17">IF(B48=B$122,D$122,IF(B48=B$123,D$123,IF(B48=B$124,D$124,IF(B48=B$125,D$125,D$126))))</f>
        <v>1</v>
      </c>
      <c r="D48" s="21">
        <f t="shared" ref="D48:D52" si="18">IF(B48=B$122,C$122,IF(B48=B$123,C$123,IF(B48=B$124,C$124,IF(B48=B$125,C$125,C$126))))</f>
        <v>4</v>
      </c>
      <c r="E48" s="23"/>
      <c r="F48" s="27"/>
      <c r="G48" s="25">
        <v>6.0</v>
      </c>
      <c r="H48" s="33" t="str">
        <f>AVERAGEIF(G48:G52,"=b",C48:C52)</f>
        <v>#DIV/0!</v>
      </c>
    </row>
    <row r="49" ht="15.75" customHeight="1">
      <c r="A49" s="21" t="s">
        <v>53</v>
      </c>
      <c r="B49" s="21" t="s">
        <v>21</v>
      </c>
      <c r="C49" s="22">
        <f t="shared" si="17"/>
        <v>1</v>
      </c>
      <c r="D49" s="21">
        <f t="shared" si="18"/>
        <v>4</v>
      </c>
      <c r="E49" s="23"/>
      <c r="F49" s="27"/>
      <c r="G49" s="25">
        <v>4.0</v>
      </c>
      <c r="H49" s="26" t="str">
        <f>AVERAGEIF(G48:G52,"=f",C48:C52)</f>
        <v>#DIV/0!</v>
      </c>
    </row>
    <row r="50" ht="15.75" customHeight="1">
      <c r="A50" s="21" t="s">
        <v>54</v>
      </c>
      <c r="B50" s="21" t="s">
        <v>21</v>
      </c>
      <c r="C50" s="22">
        <f t="shared" si="17"/>
        <v>1</v>
      </c>
      <c r="D50" s="21">
        <f t="shared" si="18"/>
        <v>4</v>
      </c>
      <c r="E50" s="23"/>
      <c r="F50" s="27"/>
      <c r="G50" s="25">
        <v>4.0</v>
      </c>
      <c r="H50" s="26" t="str">
        <f>AVERAGEIF(G48:G52,"=h",C48:C52)</f>
        <v>#DIV/0!</v>
      </c>
    </row>
    <row r="51" ht="15.75" customHeight="1">
      <c r="A51" s="21" t="s">
        <v>55</v>
      </c>
      <c r="B51" s="21" t="s">
        <v>21</v>
      </c>
      <c r="C51" s="22">
        <f t="shared" si="17"/>
        <v>1</v>
      </c>
      <c r="D51" s="21">
        <f t="shared" si="18"/>
        <v>4</v>
      </c>
      <c r="E51" s="23"/>
      <c r="F51" s="27"/>
      <c r="G51" s="25">
        <v>4.0</v>
      </c>
    </row>
    <row r="52" ht="15.75" customHeight="1">
      <c r="A52" s="21" t="s">
        <v>56</v>
      </c>
      <c r="B52" s="21" t="s">
        <v>21</v>
      </c>
      <c r="C52" s="22">
        <f t="shared" si="17"/>
        <v>1</v>
      </c>
      <c r="D52" s="21">
        <f t="shared" si="18"/>
        <v>4</v>
      </c>
      <c r="E52" s="23"/>
      <c r="F52" s="27"/>
      <c r="G52" s="25">
        <v>4.0</v>
      </c>
    </row>
    <row r="53" ht="15.75" customHeight="1">
      <c r="A53" s="16" t="s">
        <v>57</v>
      </c>
      <c r="B53" s="16"/>
      <c r="C53" s="17">
        <f t="shared" ref="C53:D53" si="19">AVERAGE(C54:C55)</f>
        <v>1</v>
      </c>
      <c r="D53" s="18">
        <f t="shared" si="19"/>
        <v>4</v>
      </c>
      <c r="E53" s="17">
        <v>0.07</v>
      </c>
      <c r="F53" s="19"/>
      <c r="G53" s="20"/>
    </row>
    <row r="54" ht="15.75" customHeight="1">
      <c r="A54" s="21" t="s">
        <v>58</v>
      </c>
      <c r="B54" s="21" t="s">
        <v>21</v>
      </c>
      <c r="C54" s="22">
        <f t="shared" ref="C54:C55" si="20">IF(B54=B$122,D$122,IF(B54=B$123,D$123,IF(B54=B$124,D$124,IF(B54=B$125,D$125,D$126))))</f>
        <v>1</v>
      </c>
      <c r="D54" s="21">
        <f t="shared" ref="D54:D55" si="21">IF(B54=B$122,C$122,IF(B54=B$123,C$123,IF(B54=B$124,C$124,IF(B54=B$125,C$125,C$126))))</f>
        <v>4</v>
      </c>
      <c r="E54" s="23"/>
      <c r="F54" s="27"/>
      <c r="G54" s="25">
        <v>2.0</v>
      </c>
      <c r="H54" s="33" t="str">
        <f>AVERAGEIF(G54:G55,"=a",C54:C55)</f>
        <v>#DIV/0!</v>
      </c>
    </row>
    <row r="55" ht="15.75" customHeight="1">
      <c r="A55" s="21" t="s">
        <v>59</v>
      </c>
      <c r="B55" s="21" t="s">
        <v>21</v>
      </c>
      <c r="C55" s="22">
        <f t="shared" si="20"/>
        <v>1</v>
      </c>
      <c r="D55" s="21">
        <f t="shared" si="21"/>
        <v>4</v>
      </c>
      <c r="E55" s="23"/>
      <c r="F55" s="27"/>
      <c r="G55" s="25">
        <v>2.0</v>
      </c>
    </row>
    <row r="56" ht="15.75" customHeight="1">
      <c r="A56" s="16" t="s">
        <v>60</v>
      </c>
      <c r="B56" s="16"/>
      <c r="C56" s="17">
        <f t="shared" ref="C56:D56" si="22">AVERAGE(C57:C60)</f>
        <v>1</v>
      </c>
      <c r="D56" s="18">
        <f t="shared" si="22"/>
        <v>4</v>
      </c>
      <c r="E56" s="17">
        <v>0.03</v>
      </c>
      <c r="F56" s="19"/>
      <c r="G56" s="20"/>
    </row>
    <row r="57" ht="15.75" customHeight="1">
      <c r="A57" s="21" t="s">
        <v>61</v>
      </c>
      <c r="B57" s="21" t="s">
        <v>21</v>
      </c>
      <c r="C57" s="22">
        <f t="shared" ref="C57:C60" si="23">IF(B57=B$122,D$122,IF(B57=B$123,D$123,IF(B57=B$124,D$124,IF(B57=B$125,D$125,D$126))))</f>
        <v>1</v>
      </c>
      <c r="D57" s="21">
        <f t="shared" ref="D57:D60" si="24">IF(B57=B$122,C$122,IF(B57=B$123,C$123,IF(B57=B$124,C$124,IF(B57=B$125,C$125,C$126))))</f>
        <v>4</v>
      </c>
      <c r="E57" s="36"/>
      <c r="F57" s="37"/>
      <c r="G57" s="25">
        <v>6.0</v>
      </c>
      <c r="H57" s="26" t="str">
        <f>AVERAGEIF(G57:G60,"=g",C57:C60)</f>
        <v>#DIV/0!</v>
      </c>
    </row>
    <row r="58" ht="15.75" customHeight="1">
      <c r="A58" s="21" t="s">
        <v>62</v>
      </c>
      <c r="B58" s="21" t="s">
        <v>21</v>
      </c>
      <c r="C58" s="22">
        <f t="shared" si="23"/>
        <v>1</v>
      </c>
      <c r="D58" s="21">
        <f t="shared" si="24"/>
        <v>4</v>
      </c>
      <c r="E58" s="36"/>
      <c r="F58" s="37"/>
      <c r="G58" s="25">
        <v>4.0</v>
      </c>
    </row>
    <row r="59" ht="15.75" customHeight="1">
      <c r="A59" s="21" t="s">
        <v>63</v>
      </c>
      <c r="B59" s="21" t="s">
        <v>21</v>
      </c>
      <c r="C59" s="22">
        <f t="shared" si="23"/>
        <v>1</v>
      </c>
      <c r="D59" s="21">
        <f t="shared" si="24"/>
        <v>4</v>
      </c>
      <c r="E59" s="36"/>
      <c r="F59" s="37"/>
      <c r="G59" s="25">
        <v>7.0</v>
      </c>
      <c r="H59" s="26" t="str">
        <f>AVERAGEIF(G57:G60,"=I",C57:C60)</f>
        <v>#DIV/0!</v>
      </c>
    </row>
    <row r="60" ht="15.75" customHeight="1">
      <c r="A60" s="21" t="s">
        <v>64</v>
      </c>
      <c r="B60" s="21" t="s">
        <v>21</v>
      </c>
      <c r="C60" s="22">
        <f t="shared" si="23"/>
        <v>1</v>
      </c>
      <c r="D60" s="21">
        <f t="shared" si="24"/>
        <v>4</v>
      </c>
      <c r="E60" s="36"/>
      <c r="F60" s="37"/>
      <c r="G60" s="25">
        <v>7.0</v>
      </c>
    </row>
    <row r="61" ht="15.75" customHeight="1">
      <c r="A61" s="16" t="s">
        <v>65</v>
      </c>
      <c r="B61" s="16"/>
      <c r="C61" s="17">
        <f t="shared" ref="C61:D61" si="25">AVERAGE(C62:C65)</f>
        <v>1</v>
      </c>
      <c r="D61" s="18">
        <f t="shared" si="25"/>
        <v>4</v>
      </c>
      <c r="E61" s="17">
        <v>0.03</v>
      </c>
      <c r="F61" s="32"/>
      <c r="G61" s="20"/>
    </row>
    <row r="62" ht="15.75" customHeight="1">
      <c r="A62" s="21" t="s">
        <v>66</v>
      </c>
      <c r="B62" s="21" t="s">
        <v>67</v>
      </c>
      <c r="C62" s="22">
        <f t="shared" ref="C62:C63" si="26">IF(B62=B$129,D$129,IF(B62=B$130,D$130,D$131))</f>
        <v>1</v>
      </c>
      <c r="D62" s="21">
        <f t="shared" ref="D62:D63" si="27">IF(B62=B$129,C$129,IF(B62=B$130,C$130,C$131))</f>
        <v>4</v>
      </c>
      <c r="E62" s="23"/>
      <c r="F62" s="27"/>
      <c r="G62" s="25">
        <v>7.0</v>
      </c>
      <c r="H62" s="26" t="str">
        <f>AVERAGEIF(G62:G65,"=i",C62:C65)</f>
        <v>#DIV/0!</v>
      </c>
    </row>
    <row r="63" ht="15.75" customHeight="1">
      <c r="A63" s="21" t="s">
        <v>68</v>
      </c>
      <c r="B63" s="21" t="s">
        <v>67</v>
      </c>
      <c r="C63" s="22">
        <f t="shared" si="26"/>
        <v>1</v>
      </c>
      <c r="D63" s="21">
        <f t="shared" si="27"/>
        <v>4</v>
      </c>
      <c r="E63" s="23"/>
      <c r="F63" s="27"/>
      <c r="G63" s="25">
        <v>7.0</v>
      </c>
      <c r="H63" s="26" t="str">
        <f>AVERAGEIF(G62:G65,"=j",C62:C65)</f>
        <v>#DIV/0!</v>
      </c>
    </row>
    <row r="64" ht="15.75" customHeight="1">
      <c r="A64" s="21" t="s">
        <v>69</v>
      </c>
      <c r="B64" s="21" t="s">
        <v>39</v>
      </c>
      <c r="C64" s="22">
        <f t="shared" ref="C64:C65" si="28">IF(B64=B$138,D$138,IF(B64=B$139,D$139,IF(B64=B$140,D$140,IF(B64=B$141,D$141,D$142))))</f>
        <v>1</v>
      </c>
      <c r="D64" s="21">
        <f t="shared" ref="D64:D65" si="29">IF(B64=B$138,C$138,IF(B64=B$139,C$139,IF(B64=B$140,C$140,IF(B64=B$141,C$141,C$142))))</f>
        <v>4</v>
      </c>
      <c r="E64" s="23"/>
      <c r="F64" s="27"/>
      <c r="G64" s="25">
        <v>7.0</v>
      </c>
      <c r="H64" s="38"/>
      <c r="I64" s="38"/>
    </row>
    <row r="65" ht="15.75" customHeight="1">
      <c r="A65" s="21" t="s">
        <v>70</v>
      </c>
      <c r="B65" s="21" t="s">
        <v>39</v>
      </c>
      <c r="C65" s="22">
        <f t="shared" si="28"/>
        <v>1</v>
      </c>
      <c r="D65" s="21">
        <f t="shared" si="29"/>
        <v>4</v>
      </c>
      <c r="E65" s="23"/>
      <c r="F65" s="39"/>
      <c r="G65" s="25">
        <v>7.0</v>
      </c>
      <c r="H65" s="38"/>
      <c r="I65" s="38"/>
    </row>
    <row r="66" ht="15.75" customHeight="1">
      <c r="A66" s="40"/>
      <c r="B66" s="41"/>
      <c r="C66" s="42"/>
      <c r="D66" s="43"/>
      <c r="E66" s="43"/>
      <c r="F66" s="44"/>
      <c r="G66" s="45"/>
      <c r="H66" s="38"/>
      <c r="I66" s="38"/>
    </row>
    <row r="67" ht="15.75" customHeight="1">
      <c r="A67" s="46" t="s">
        <v>71</v>
      </c>
      <c r="B67" s="47"/>
      <c r="C67" s="48">
        <f>C68*E68+C70*E70+C72*E72+C74*E74+C77*E77+C80*E80+C84*E84+C90*E90+C93*E93+E96*C96+E100*C100</f>
        <v>0.4</v>
      </c>
      <c r="D67" s="49">
        <f>(D68*E68+D70*E70+D72*E72+D74*E74+D77*E77+D80*E80+D84*E84+D90*E90+D93*E93+D96*E96+D100*E100)/0.4</f>
        <v>4</v>
      </c>
      <c r="E67" s="50">
        <f>SUM(E68,E70,E72,E74,E77,E80,E90,E93,E84,E96,E100)</f>
        <v>0.4</v>
      </c>
      <c r="F67" s="51"/>
      <c r="G67" s="52"/>
      <c r="H67" s="53"/>
      <c r="I67" s="53"/>
    </row>
    <row r="68" ht="15.75" customHeight="1">
      <c r="A68" s="16" t="s">
        <v>72</v>
      </c>
      <c r="B68" s="16"/>
      <c r="C68" s="54">
        <f t="shared" ref="C68:D68" si="30">AVERAGE(C69)</f>
        <v>1</v>
      </c>
      <c r="D68" s="55">
        <f t="shared" si="30"/>
        <v>4</v>
      </c>
      <c r="E68" s="17">
        <v>0.01</v>
      </c>
      <c r="F68" s="56"/>
      <c r="G68" s="20"/>
    </row>
    <row r="69" ht="15.75" customHeight="1">
      <c r="A69" s="21" t="s">
        <v>73</v>
      </c>
      <c r="B69" s="21" t="s">
        <v>39</v>
      </c>
      <c r="C69" s="22">
        <f>IF(B69=B$138,D$138,IF(B69=B$139,D$139,IF(B69=B$140,D$140,IF(B69=B$141,D$141,D$142))))</f>
        <v>1</v>
      </c>
      <c r="D69" s="21">
        <f>IF(B69=B$138,C$138,IF(B69=B$139,C$139,IF(B69=B$140,C$140,IF(B69=B$141,C$141,C$142))))</f>
        <v>4</v>
      </c>
      <c r="E69" s="23"/>
      <c r="F69" s="56"/>
      <c r="G69" s="57">
        <v>3.0</v>
      </c>
      <c r="H69" s="26" t="str">
        <f>AVERAGEIF(G69,"=g",C69)</f>
        <v>#DIV/0!</v>
      </c>
    </row>
    <row r="70" ht="15.75" customHeight="1">
      <c r="A70" s="16" t="s">
        <v>74</v>
      </c>
      <c r="B70" s="16"/>
      <c r="C70" s="54">
        <f t="shared" ref="C70:D70" si="31">AVERAGE(C71)</f>
        <v>1</v>
      </c>
      <c r="D70" s="55">
        <f t="shared" si="31"/>
        <v>4</v>
      </c>
      <c r="E70" s="17">
        <v>0.02</v>
      </c>
      <c r="F70" s="56"/>
      <c r="G70" s="20"/>
    </row>
    <row r="71" ht="15.75" customHeight="1">
      <c r="A71" s="21" t="s">
        <v>75</v>
      </c>
      <c r="B71" s="21" t="s">
        <v>39</v>
      </c>
      <c r="C71" s="22">
        <f>IF(B71=B$138,D$138,IF(B71=B$139,D$139,IF(B71=B$140,D$140,IF(B71=B$141,D$141,D$142))))</f>
        <v>1</v>
      </c>
      <c r="D71" s="21">
        <f>IF(B71=B$138,C$138,IF(B71=B$139,C$139,IF(B71=B$140,C$140,IF(B71=B$141,C$141,C$142))))</f>
        <v>4</v>
      </c>
      <c r="E71" s="23"/>
      <c r="F71" s="56"/>
      <c r="G71" s="57">
        <v>1.0</v>
      </c>
      <c r="H71" s="26" t="str">
        <f>AVERAGEIF(G71,"=c",C71)</f>
        <v>#DIV/0!</v>
      </c>
    </row>
    <row r="72" ht="15.75" customHeight="1">
      <c r="A72" s="16" t="s">
        <v>76</v>
      </c>
      <c r="B72" s="16"/>
      <c r="C72" s="54">
        <f t="shared" ref="C72:D72" si="32">AVERAGE(C73)</f>
        <v>1</v>
      </c>
      <c r="D72" s="55">
        <f t="shared" si="32"/>
        <v>4</v>
      </c>
      <c r="E72" s="17">
        <v>0.03</v>
      </c>
      <c r="F72" s="56"/>
      <c r="G72" s="20"/>
    </row>
    <row r="73" ht="15.75" customHeight="1">
      <c r="A73" s="21" t="s">
        <v>77</v>
      </c>
      <c r="B73" s="21" t="s">
        <v>39</v>
      </c>
      <c r="C73" s="22">
        <f>IF(B73=B$138,D$138,IF(B73=B$139,D$139,IF(B73=B$140,D$140,IF(B73=B$141,D$141,D$142))))</f>
        <v>1</v>
      </c>
      <c r="D73" s="21">
        <f>IF(B73=B$138,C$138,IF(B73=B$139,C$139,IF(B73=B$140,C$140,IF(B73=B$141,C$141,C$142))))</f>
        <v>4</v>
      </c>
      <c r="E73" s="23"/>
      <c r="F73" s="56"/>
      <c r="G73" s="57">
        <v>1.0</v>
      </c>
      <c r="H73" s="26" t="str">
        <f>AVERAGEIF(G73,"=c",C73)</f>
        <v>#DIV/0!</v>
      </c>
    </row>
    <row r="74" ht="15.75" customHeight="1">
      <c r="A74" s="16" t="s">
        <v>78</v>
      </c>
      <c r="B74" s="16"/>
      <c r="C74" s="54">
        <f t="shared" ref="C74:D74" si="33">AVERAGE(C75:C76)</f>
        <v>1</v>
      </c>
      <c r="D74" s="55">
        <f t="shared" si="33"/>
        <v>4</v>
      </c>
      <c r="E74" s="17">
        <v>0.05</v>
      </c>
      <c r="F74" s="56"/>
      <c r="G74" s="20"/>
    </row>
    <row r="75" ht="15.75" customHeight="1">
      <c r="A75" s="21" t="s">
        <v>79</v>
      </c>
      <c r="B75" s="21" t="s">
        <v>21</v>
      </c>
      <c r="C75" s="22">
        <f>IF(B75=B$122,D$122,IF(B75=B$123,D$123,IF(B75=B$124,D$124,IF(B75=B$125,D$125,D$126))))</f>
        <v>1</v>
      </c>
      <c r="D75" s="21">
        <f>IF(B75=B$122,C$122,IF(B75=B$123,C$123,IF(B75=B$124,C$124,IF(B75=B$125,C$125,C$126))))</f>
        <v>4</v>
      </c>
      <c r="E75" s="23"/>
      <c r="F75" s="56"/>
      <c r="G75" s="57">
        <v>2.0</v>
      </c>
      <c r="H75" s="26" t="str">
        <f>AVERAGEIF(G75:G76,"=c",C75:C76)</f>
        <v>#DIV/0!</v>
      </c>
    </row>
    <row r="76" ht="15.75" customHeight="1">
      <c r="A76" s="21" t="s">
        <v>80</v>
      </c>
      <c r="B76" s="21" t="s">
        <v>67</v>
      </c>
      <c r="C76" s="22">
        <f>IF(B76=B$134,D$134,D$135)</f>
        <v>1</v>
      </c>
      <c r="D76" s="21">
        <f>IF(B76=B$129,C$129,IF(B76=B$130,C$130,C$131))</f>
        <v>4</v>
      </c>
      <c r="E76" s="23"/>
      <c r="F76" s="56"/>
      <c r="G76" s="57">
        <v>3.0</v>
      </c>
      <c r="H76" s="26" t="str">
        <f>AVERAGEIF(G75:G76,"=a",C75:C76)</f>
        <v>#DIV/0!</v>
      </c>
    </row>
    <row r="77" ht="15.75" customHeight="1">
      <c r="A77" s="16" t="s">
        <v>81</v>
      </c>
      <c r="B77" s="16"/>
      <c r="C77" s="54">
        <f t="shared" ref="C77:D77" si="34">AVERAGE(C78:C79)</f>
        <v>1</v>
      </c>
      <c r="D77" s="55">
        <f t="shared" si="34"/>
        <v>4</v>
      </c>
      <c r="E77" s="17">
        <v>0.05</v>
      </c>
      <c r="F77" s="56"/>
      <c r="G77" s="20"/>
    </row>
    <row r="78" ht="15.75" customHeight="1">
      <c r="A78" s="21" t="s">
        <v>82</v>
      </c>
      <c r="B78" s="21" t="s">
        <v>67</v>
      </c>
      <c r="C78" s="22">
        <f>IF(B78=B$129,D$129,IF(B78=B$130,D$130,D$131))</f>
        <v>1</v>
      </c>
      <c r="D78" s="21">
        <f>IF(B78=B$129,C$129,IF(B78=B$130,C$130,C$131))</f>
        <v>4</v>
      </c>
      <c r="E78" s="23"/>
      <c r="F78" s="56"/>
      <c r="G78" s="57">
        <v>2.0</v>
      </c>
      <c r="H78" s="26" t="str">
        <f>AVERAGEIF(G78:G79,"=g",C78:C79)</f>
        <v>#DIV/0!</v>
      </c>
    </row>
    <row r="79" ht="15.75" customHeight="1">
      <c r="A79" s="21" t="s">
        <v>83</v>
      </c>
      <c r="B79" s="21" t="s">
        <v>21</v>
      </c>
      <c r="C79" s="22">
        <f>IF(B79=B$122,D$122,IF(B79=B$123,D$123,IF(B79=B$124,D$124,IF(B79=B$125,D$125,D$126))))</f>
        <v>1</v>
      </c>
      <c r="D79" s="21">
        <f>IF(B79=B$122,C$122,IF(B79=B$123,C$123,IF(B79=B$124,C$124,IF(B79=B$125,C$125,C$126))))</f>
        <v>4</v>
      </c>
      <c r="E79" s="23"/>
      <c r="F79" s="56"/>
      <c r="G79" s="57">
        <v>2.0</v>
      </c>
    </row>
    <row r="80" ht="15.75" customHeight="1">
      <c r="A80" s="16" t="s">
        <v>84</v>
      </c>
      <c r="B80" s="16"/>
      <c r="C80" s="54">
        <f t="shared" ref="C80:D80" si="35">AVERAGE(C81:C83)</f>
        <v>1</v>
      </c>
      <c r="D80" s="55">
        <f t="shared" si="35"/>
        <v>4</v>
      </c>
      <c r="E80" s="17">
        <v>0.05</v>
      </c>
      <c r="F80" s="56"/>
      <c r="G80" s="20"/>
    </row>
    <row r="81" ht="15.75" customHeight="1">
      <c r="A81" s="21" t="s">
        <v>85</v>
      </c>
      <c r="B81" s="21" t="s">
        <v>67</v>
      </c>
      <c r="C81" s="22">
        <f t="shared" ref="C81:C83" si="36">IF(B81=B$129,D$129,IF(B81=B$130,D$130,D$131))</f>
        <v>1</v>
      </c>
      <c r="D81" s="21">
        <f t="shared" ref="D81:D83" si="37">IF(B81=B$129,C$129,IF(B81=B$130,C$130,C$131))</f>
        <v>4</v>
      </c>
      <c r="E81" s="23"/>
      <c r="F81" s="56"/>
      <c r="G81" s="57">
        <v>1.0</v>
      </c>
      <c r="H81" s="26" t="str">
        <f>AVERAGEIF(G81:G83,"=c",C81:C83)</f>
        <v>#DIV/0!</v>
      </c>
    </row>
    <row r="82" ht="15.75" customHeight="1">
      <c r="A82" s="21" t="s">
        <v>86</v>
      </c>
      <c r="B82" s="21" t="s">
        <v>67</v>
      </c>
      <c r="C82" s="22">
        <f t="shared" si="36"/>
        <v>1</v>
      </c>
      <c r="D82" s="21">
        <f t="shared" si="37"/>
        <v>4</v>
      </c>
      <c r="E82" s="23"/>
      <c r="F82" s="56"/>
      <c r="G82" s="57">
        <v>3.0</v>
      </c>
      <c r="H82" s="26" t="str">
        <f>AVERAGEIF(G81:G83,"=g",C81:C83)</f>
        <v>#DIV/0!</v>
      </c>
    </row>
    <row r="83" ht="15.75" customHeight="1">
      <c r="A83" s="21" t="s">
        <v>87</v>
      </c>
      <c r="B83" s="21" t="s">
        <v>67</v>
      </c>
      <c r="C83" s="22">
        <f t="shared" si="36"/>
        <v>1</v>
      </c>
      <c r="D83" s="21">
        <f t="shared" si="37"/>
        <v>4</v>
      </c>
      <c r="E83" s="23"/>
      <c r="F83" s="27"/>
      <c r="G83" s="25">
        <v>3.0</v>
      </c>
      <c r="H83" s="10"/>
      <c r="I83" s="10"/>
    </row>
    <row r="84" ht="15.75" customHeight="1">
      <c r="A84" s="16" t="s">
        <v>88</v>
      </c>
      <c r="B84" s="16"/>
      <c r="C84" s="54">
        <f t="shared" ref="C84:D84" si="38">AVERAGE(C85:C89)</f>
        <v>1</v>
      </c>
      <c r="D84" s="55">
        <f t="shared" si="38"/>
        <v>4</v>
      </c>
      <c r="E84" s="17">
        <v>0.05</v>
      </c>
      <c r="F84" s="56"/>
      <c r="G84" s="58"/>
      <c r="H84" s="35"/>
      <c r="I84" s="35"/>
    </row>
    <row r="85" ht="15.75" customHeight="1">
      <c r="A85" s="21" t="s">
        <v>89</v>
      </c>
      <c r="B85" s="21" t="s">
        <v>39</v>
      </c>
      <c r="C85" s="22">
        <f>IF(B85=B$138,D$138,IF(B85=B$139,D$139,IF(B85=B$140,D$140,IF(B85=B$141,D$141,D$142))))</f>
        <v>1</v>
      </c>
      <c r="D85" s="21">
        <f>IF(B85=B$138,C$138,IF(B85=B$139,C$139,IF(B85=B$140,C$140,IF(B85=B$141,C$141,C$142))))</f>
        <v>4</v>
      </c>
      <c r="E85" s="23"/>
      <c r="F85" s="27"/>
      <c r="G85" s="34">
        <v>6.0</v>
      </c>
      <c r="H85" s="26" t="str">
        <f>AVERAGEIF(G85:G89,"=b",C85:C89)</f>
        <v>#DIV/0!</v>
      </c>
      <c r="I85" s="10"/>
    </row>
    <row r="86" ht="15.75" customHeight="1">
      <c r="A86" s="21" t="s">
        <v>90</v>
      </c>
      <c r="B86" s="21" t="s">
        <v>21</v>
      </c>
      <c r="C86" s="22">
        <f>IF(B86=B$122,D$122,IF(B86=B$123,D$123,IF(B86=B$124,D$124,IF(B86=B$125,D$125,D$126))))</f>
        <v>1</v>
      </c>
      <c r="D86" s="21">
        <f>IF(B86=B$122,C$122,IF(B86=B$123,C$123,IF(B86=B$124,C$124,IF(B86=B$125,C$125,C$126))))</f>
        <v>4</v>
      </c>
      <c r="E86" s="23"/>
      <c r="F86" s="27"/>
      <c r="G86" s="34">
        <v>6.0</v>
      </c>
      <c r="H86" s="10"/>
      <c r="I86" s="10"/>
    </row>
    <row r="87" ht="15.75" customHeight="1">
      <c r="A87" s="21" t="s">
        <v>91</v>
      </c>
      <c r="B87" s="21" t="s">
        <v>39</v>
      </c>
      <c r="C87" s="22">
        <f t="shared" ref="C87:C89" si="39">IF(B87=B$138,D$138,IF(B87=B$139,D$139,IF(B87=B$140,D$140,IF(B87=B$141,D$141,D$142))))</f>
        <v>1</v>
      </c>
      <c r="D87" s="21">
        <f t="shared" ref="D87:D89" si="40">IF(B87=B$138,C$138,IF(B87=B$139,C$139,IF(B87=B$140,C$140,IF(B87=B$141,C$141,C$142))))</f>
        <v>4</v>
      </c>
      <c r="E87" s="23"/>
      <c r="F87" s="27"/>
      <c r="G87" s="25">
        <v>6.0</v>
      </c>
      <c r="H87" s="26" t="str">
        <f>AVERAGEIF(G85:G89,"=k",C85:C89)</f>
        <v>#DIV/0!</v>
      </c>
      <c r="I87" s="10"/>
    </row>
    <row r="88" ht="15.75" customHeight="1">
      <c r="A88" s="21" t="s">
        <v>92</v>
      </c>
      <c r="B88" s="21" t="s">
        <v>39</v>
      </c>
      <c r="C88" s="22">
        <f t="shared" si="39"/>
        <v>1</v>
      </c>
      <c r="D88" s="21">
        <f t="shared" si="40"/>
        <v>4</v>
      </c>
      <c r="E88" s="23"/>
      <c r="F88" s="27"/>
      <c r="G88" s="34">
        <v>6.0</v>
      </c>
      <c r="H88" s="10"/>
      <c r="I88" s="10"/>
    </row>
    <row r="89" ht="15.75" customHeight="1">
      <c r="A89" s="21" t="s">
        <v>93</v>
      </c>
      <c r="B89" s="21" t="s">
        <v>39</v>
      </c>
      <c r="C89" s="22">
        <f t="shared" si="39"/>
        <v>1</v>
      </c>
      <c r="D89" s="21">
        <f t="shared" si="40"/>
        <v>4</v>
      </c>
      <c r="E89" s="23"/>
      <c r="F89" s="27"/>
      <c r="G89" s="25">
        <v>6.0</v>
      </c>
      <c r="H89" s="10"/>
      <c r="I89" s="10"/>
    </row>
    <row r="90" ht="15.75" customHeight="1">
      <c r="A90" s="16" t="s">
        <v>94</v>
      </c>
      <c r="B90" s="16"/>
      <c r="C90" s="54">
        <f t="shared" ref="C90:D90" si="41">AVERAGE(C91:C92)</f>
        <v>1</v>
      </c>
      <c r="D90" s="55">
        <f t="shared" si="41"/>
        <v>4</v>
      </c>
      <c r="E90" s="17">
        <v>0.04</v>
      </c>
      <c r="F90" s="56"/>
      <c r="G90" s="58"/>
    </row>
    <row r="91" ht="15.75" customHeight="1">
      <c r="A91" s="21" t="s">
        <v>95</v>
      </c>
      <c r="B91" s="21" t="s">
        <v>67</v>
      </c>
      <c r="C91" s="22">
        <f>IF(B91=B$134,D$134,D$135)</f>
        <v>1</v>
      </c>
      <c r="D91" s="21">
        <f>IF(B91=B$129,C$129,IF(B91=B$130,C$130,C$131))</f>
        <v>4</v>
      </c>
      <c r="E91" s="23"/>
      <c r="F91" s="56"/>
      <c r="G91" s="57">
        <v>2.0</v>
      </c>
      <c r="H91" s="26" t="str">
        <f>AVERAGEIF(G91:G92,"=a",C91:C92)</f>
        <v>#DIV/0!</v>
      </c>
    </row>
    <row r="92" ht="15.75" customHeight="1">
      <c r="A92" s="21" t="s">
        <v>96</v>
      </c>
      <c r="B92" s="21" t="s">
        <v>21</v>
      </c>
      <c r="C92" s="22">
        <f>IF(B92=B$122,D$122,IF(B92=B$123,D$123,IF(B92=B$124,D$124,IF(B92=B$125,D$125,D$126))))</f>
        <v>1</v>
      </c>
      <c r="D92" s="21">
        <f>IF(B92=B$122,C$122,IF(B92=B$123,C$123,IF(B92=B$124,C$124,IF(B92=B$125,C$125,C$126))))</f>
        <v>4</v>
      </c>
      <c r="E92" s="23"/>
      <c r="F92" s="56"/>
      <c r="G92" s="57">
        <v>2.0</v>
      </c>
    </row>
    <row r="93" ht="15.75" customHeight="1">
      <c r="A93" s="16" t="s">
        <v>97</v>
      </c>
      <c r="B93" s="16"/>
      <c r="C93" s="54">
        <f t="shared" ref="C93:D93" si="42">AVERAGE(C94:C96)</f>
        <v>1</v>
      </c>
      <c r="D93" s="55">
        <f t="shared" si="42"/>
        <v>4</v>
      </c>
      <c r="E93" s="17">
        <v>0.02</v>
      </c>
      <c r="F93" s="56"/>
      <c r="G93" s="58"/>
    </row>
    <row r="94" ht="15.75" customHeight="1">
      <c r="A94" s="21" t="s">
        <v>98</v>
      </c>
      <c r="B94" s="21" t="s">
        <v>67</v>
      </c>
      <c r="C94" s="22">
        <f t="shared" ref="C94:C95" si="43">IF(B94=B$134,D$134,D$135)</f>
        <v>1</v>
      </c>
      <c r="D94" s="21">
        <f t="shared" ref="D94:D95" si="44">IF(B94=B$129,C$129,IF(B94=B$130,C$130,C$131))</f>
        <v>4</v>
      </c>
      <c r="E94" s="23"/>
      <c r="F94" s="56"/>
      <c r="G94" s="25">
        <v>5.0</v>
      </c>
    </row>
    <row r="95" ht="15.75" customHeight="1">
      <c r="A95" s="21" t="s">
        <v>99</v>
      </c>
      <c r="B95" s="21" t="s">
        <v>67</v>
      </c>
      <c r="C95" s="22">
        <f t="shared" si="43"/>
        <v>1</v>
      </c>
      <c r="D95" s="21">
        <f t="shared" si="44"/>
        <v>4</v>
      </c>
      <c r="E95" s="23"/>
      <c r="F95" s="27"/>
      <c r="G95" s="25">
        <v>5.0</v>
      </c>
      <c r="H95" s="26" t="str">
        <f>AVERAGEIF(G95:G96,"=d",C95:C96)</f>
        <v>#DIV/0!</v>
      </c>
      <c r="I95" s="10"/>
    </row>
    <row r="96" ht="15.75" customHeight="1">
      <c r="A96" s="16" t="s">
        <v>100</v>
      </c>
      <c r="B96" s="21"/>
      <c r="C96" s="54">
        <f t="shared" ref="C96:D96" si="45">AVERAGE(C97:C99)</f>
        <v>1</v>
      </c>
      <c r="D96" s="55">
        <f t="shared" si="45"/>
        <v>4</v>
      </c>
      <c r="E96" s="59">
        <v>0.04</v>
      </c>
      <c r="F96" s="27"/>
      <c r="G96" s="34">
        <v>4.0</v>
      </c>
      <c r="H96" s="10"/>
      <c r="I96" s="10"/>
    </row>
    <row r="97" ht="15.75" customHeight="1">
      <c r="A97" s="21" t="s">
        <v>101</v>
      </c>
      <c r="B97" s="21" t="s">
        <v>39</v>
      </c>
      <c r="C97" s="22">
        <f>IF(B97=B$138,D$138,IF(B97=B$139,D$139,IF(B97=B$140,D$140,IF(B97=B$141,D$141,D$142))))</f>
        <v>1</v>
      </c>
      <c r="D97" s="21">
        <f>IF(B97=B$138,C$138,IF(B97=B$139,C$139,IF(B97=B$140,C$140,IF(B97=B$141,C$141,C$142))))</f>
        <v>4</v>
      </c>
      <c r="E97" s="23"/>
      <c r="F97" s="27"/>
      <c r="G97" s="34">
        <v>4.0</v>
      </c>
      <c r="H97" s="10"/>
      <c r="I97" s="10"/>
    </row>
    <row r="98" ht="15.75" customHeight="1">
      <c r="A98" s="21" t="s">
        <v>102</v>
      </c>
      <c r="B98" s="21" t="s">
        <v>21</v>
      </c>
      <c r="C98" s="22">
        <f t="shared" ref="C98:C99" si="46">IF(B98=B$122,D$122,IF(B98=B$123,D$123,IF(B98=B$124,D$124,IF(B98=B$125,D$125,D$126))))</f>
        <v>1</v>
      </c>
      <c r="D98" s="21">
        <f t="shared" ref="D98:D99" si="47">IF(B98=B$122,C$122,IF(B98=B$123,C$123,IF(B98=B$124,C$124,IF(B98=B$125,C$125,C$126))))</f>
        <v>4</v>
      </c>
      <c r="E98" s="23"/>
      <c r="F98" s="27"/>
      <c r="G98" s="34">
        <v>4.0</v>
      </c>
      <c r="H98" s="10"/>
      <c r="I98" s="10"/>
    </row>
    <row r="99" ht="15.75" customHeight="1">
      <c r="A99" s="21" t="s">
        <v>103</v>
      </c>
      <c r="B99" s="21" t="s">
        <v>21</v>
      </c>
      <c r="C99" s="22">
        <f t="shared" si="46"/>
        <v>1</v>
      </c>
      <c r="D99" s="21">
        <f t="shared" si="47"/>
        <v>4</v>
      </c>
      <c r="E99" s="23"/>
      <c r="F99" s="27"/>
      <c r="G99" s="34">
        <v>4.0</v>
      </c>
      <c r="H99" s="10"/>
      <c r="I99" s="10"/>
    </row>
    <row r="100" ht="15.75" customHeight="1">
      <c r="A100" s="16" t="s">
        <v>104</v>
      </c>
      <c r="B100" s="60"/>
      <c r="C100" s="54">
        <f t="shared" ref="C100:D100" si="48">AVERAGE(C101:C103)</f>
        <v>1</v>
      </c>
      <c r="D100" s="55">
        <f t="shared" si="48"/>
        <v>4</v>
      </c>
      <c r="E100" s="17">
        <v>0.04</v>
      </c>
      <c r="F100" s="56"/>
      <c r="G100" s="61">
        <v>4.0</v>
      </c>
      <c r="H100" s="35"/>
      <c r="I100" s="35"/>
    </row>
    <row r="101" ht="15.75" customHeight="1">
      <c r="A101" s="62" t="s">
        <v>105</v>
      </c>
      <c r="B101" s="21" t="s">
        <v>39</v>
      </c>
      <c r="C101" s="22">
        <f>IF(B101=B$138,D$138,IF(B101=B$139,D$139,IF(B101=B$140,D$140,IF(B101=B$141,D$141,D$142))))</f>
        <v>1</v>
      </c>
      <c r="D101" s="21">
        <f>IF(B101=B$138,C$138,IF(B101=B$139,C$139,IF(B101=B$140,C$140,IF(B101=B$141,C$141,C$142))))</f>
        <v>4</v>
      </c>
      <c r="E101" s="23"/>
      <c r="F101" s="27"/>
      <c r="G101" s="34">
        <v>4.0</v>
      </c>
      <c r="H101" s="10"/>
      <c r="I101" s="10"/>
    </row>
    <row r="102" ht="48.75" customHeight="1">
      <c r="A102" s="62" t="s">
        <v>106</v>
      </c>
      <c r="B102" s="21" t="s">
        <v>21</v>
      </c>
      <c r="C102" s="22">
        <f t="shared" ref="C102:C103" si="49">IF(B102=B$122,D$122,IF(B102=B$123,D$123,IF(B102=B$124,D$124,IF(B102=B$125,D$125,D$126))))</f>
        <v>1</v>
      </c>
      <c r="D102" s="21">
        <f t="shared" ref="D102:D103" si="50">IF(B102=B$122,C$122,IF(B102=B$123,C$123,IF(B102=B$124,C$124,IF(B102=B$125,C$125,C$126))))</f>
        <v>4</v>
      </c>
      <c r="E102" s="23"/>
      <c r="F102" s="27"/>
      <c r="G102" s="34">
        <v>4.0</v>
      </c>
      <c r="H102" s="10"/>
      <c r="I102" s="10"/>
    </row>
    <row r="103" ht="15.75" customHeight="1">
      <c r="A103" s="21" t="s">
        <v>107</v>
      </c>
      <c r="B103" s="21" t="s">
        <v>21</v>
      </c>
      <c r="C103" s="22">
        <f t="shared" si="49"/>
        <v>1</v>
      </c>
      <c r="D103" s="21">
        <f t="shared" si="50"/>
        <v>4</v>
      </c>
      <c r="E103" s="23"/>
      <c r="F103" s="27"/>
      <c r="G103" s="34">
        <v>4.0</v>
      </c>
      <c r="H103" s="10"/>
      <c r="I103" s="10"/>
    </row>
    <row r="104" ht="15.75" customHeight="1">
      <c r="A104" s="63" t="s">
        <v>108</v>
      </c>
      <c r="B104" s="64"/>
      <c r="C104" s="17">
        <f>C67+C61*$E61+C56*$E56+C53*$E53+C47*$E47+C44*$E44+C38*$E38+C29*$E29+C24*$E24+C16*$E16</f>
        <v>0.95</v>
      </c>
      <c r="D104" s="65">
        <f>D67*$E67+D61*$E61+D56*$E56+D53*$E53+D47*$E47+D44*$E44+D38*$E38+D29*$E29+D24*$E24+D16*$E16</f>
        <v>3.8</v>
      </c>
      <c r="E104" s="17">
        <f>E67+E61+E56+E53+E47+E44+E38+E29+E24+E16</f>
        <v>0.95</v>
      </c>
      <c r="F104" s="56"/>
      <c r="G104" s="58"/>
    </row>
    <row r="105" ht="15.75" customHeight="1">
      <c r="A105" s="10"/>
      <c r="B105" s="10"/>
      <c r="C105" s="33"/>
      <c r="D105" s="10"/>
      <c r="E105" s="10"/>
      <c r="F105" s="7"/>
      <c r="G105" s="2"/>
    </row>
    <row r="106" ht="15.75" customHeight="1">
      <c r="A106" s="66" t="s">
        <v>11</v>
      </c>
      <c r="B106" s="66"/>
      <c r="C106" s="67"/>
      <c r="D106" s="66" t="s">
        <v>109</v>
      </c>
      <c r="E106" s="66" t="s">
        <v>15</v>
      </c>
      <c r="F106" s="66" t="s">
        <v>16</v>
      </c>
      <c r="G106" s="68"/>
    </row>
    <row r="107" ht="15.75" customHeight="1">
      <c r="A107" s="16" t="s">
        <v>110</v>
      </c>
      <c r="B107" s="16"/>
      <c r="C107" s="69">
        <f t="shared" ref="C107:D107" si="51">AVERAGE(C108:C114)</f>
        <v>1</v>
      </c>
      <c r="D107" s="55">
        <f t="shared" si="51"/>
        <v>4</v>
      </c>
      <c r="E107" s="70">
        <v>0.05</v>
      </c>
      <c r="F107" s="71"/>
      <c r="G107" s="20"/>
    </row>
    <row r="108" ht="15.75" customHeight="1">
      <c r="A108" s="21" t="s">
        <v>111</v>
      </c>
      <c r="B108" s="21" t="s">
        <v>67</v>
      </c>
      <c r="C108" s="22">
        <f>IF(B108=B$134,D$134,D$135)</f>
        <v>1</v>
      </c>
      <c r="D108" s="21">
        <f t="shared" ref="D108:D114" si="52">IF(B108=B$129,C$129,IF(B108=B$130,C$130,C$131))</f>
        <v>4</v>
      </c>
      <c r="E108" s="70"/>
      <c r="F108" s="71"/>
      <c r="G108" s="57">
        <v>3.0</v>
      </c>
      <c r="H108" s="26" t="str">
        <f>AVERAGEIF(G108:G114,"=g",C108:C114)</f>
        <v>#DIV/0!</v>
      </c>
    </row>
    <row r="109" ht="15.75" customHeight="1">
      <c r="A109" s="21" t="s">
        <v>112</v>
      </c>
      <c r="B109" s="21" t="s">
        <v>67</v>
      </c>
      <c r="C109" s="22">
        <f t="shared" ref="C109:C114" si="53">IF(B109=B$129,D$129,IF(B109=B$130,D$130,D$131))</f>
        <v>1</v>
      </c>
      <c r="D109" s="21">
        <f t="shared" si="52"/>
        <v>4</v>
      </c>
      <c r="E109" s="23"/>
      <c r="F109" s="27"/>
      <c r="G109" s="25">
        <v>3.0</v>
      </c>
    </row>
    <row r="110" ht="15.75" customHeight="1">
      <c r="A110" s="21" t="s">
        <v>113</v>
      </c>
      <c r="B110" s="21" t="s">
        <v>67</v>
      </c>
      <c r="C110" s="22">
        <f t="shared" si="53"/>
        <v>1</v>
      </c>
      <c r="D110" s="21">
        <f t="shared" si="52"/>
        <v>4</v>
      </c>
      <c r="E110" s="23"/>
      <c r="F110" s="27"/>
      <c r="G110" s="25">
        <v>3.0</v>
      </c>
    </row>
    <row r="111" ht="15.75" customHeight="1">
      <c r="A111" s="21" t="s">
        <v>114</v>
      </c>
      <c r="B111" s="21" t="s">
        <v>67</v>
      </c>
      <c r="C111" s="22">
        <f t="shared" si="53"/>
        <v>1</v>
      </c>
      <c r="D111" s="21">
        <f t="shared" si="52"/>
        <v>4</v>
      </c>
      <c r="E111" s="23"/>
      <c r="F111" s="27"/>
      <c r="G111" s="25">
        <v>3.0</v>
      </c>
    </row>
    <row r="112" ht="15.75" customHeight="1">
      <c r="A112" s="21" t="s">
        <v>115</v>
      </c>
      <c r="B112" s="21" t="s">
        <v>67</v>
      </c>
      <c r="C112" s="22">
        <f t="shared" si="53"/>
        <v>1</v>
      </c>
      <c r="D112" s="21">
        <f t="shared" si="52"/>
        <v>4</v>
      </c>
      <c r="E112" s="23"/>
      <c r="F112" s="27"/>
      <c r="G112" s="25">
        <v>3.0</v>
      </c>
      <c r="H112" s="35"/>
      <c r="I112" s="35"/>
    </row>
    <row r="113" ht="15.75" customHeight="1">
      <c r="A113" s="21" t="s">
        <v>116</v>
      </c>
      <c r="B113" s="21" t="s">
        <v>67</v>
      </c>
      <c r="C113" s="22">
        <f t="shared" si="53"/>
        <v>1</v>
      </c>
      <c r="D113" s="21">
        <f t="shared" si="52"/>
        <v>4</v>
      </c>
      <c r="E113" s="23"/>
      <c r="F113" s="27"/>
      <c r="G113" s="25">
        <v>3.0</v>
      </c>
    </row>
    <row r="114" ht="15.75" customHeight="1">
      <c r="A114" s="21" t="s">
        <v>117</v>
      </c>
      <c r="B114" s="21" t="s">
        <v>67</v>
      </c>
      <c r="C114" s="22">
        <f t="shared" si="53"/>
        <v>1</v>
      </c>
      <c r="D114" s="21">
        <f t="shared" si="52"/>
        <v>4</v>
      </c>
      <c r="E114" s="23"/>
      <c r="F114" s="27"/>
      <c r="G114" s="25">
        <v>3.0</v>
      </c>
      <c r="H114" s="72"/>
      <c r="I114" s="72"/>
    </row>
    <row r="115" ht="33.0" customHeight="1">
      <c r="A115" s="40" t="s">
        <v>118</v>
      </c>
      <c r="B115" s="73" t="s">
        <v>67</v>
      </c>
      <c r="C115" s="22">
        <f>IF(B115=B$129,D$131,IF(B115=B$130,D$130,D$129))</f>
        <v>0</v>
      </c>
      <c r="D115" s="21"/>
      <c r="E115" s="23"/>
      <c r="F115" s="27"/>
      <c r="G115" s="58"/>
      <c r="H115" s="72"/>
      <c r="I115" s="72"/>
    </row>
    <row r="116" ht="15.75" customHeight="1">
      <c r="A116" s="63" t="s">
        <v>108</v>
      </c>
      <c r="B116" s="64"/>
      <c r="C116" s="69">
        <f>C107*E107</f>
        <v>0.05</v>
      </c>
      <c r="D116" s="65">
        <f>D107*E107</f>
        <v>0.2</v>
      </c>
      <c r="E116" s="17">
        <f>E107</f>
        <v>0.05</v>
      </c>
      <c r="F116" s="56"/>
      <c r="G116" s="58"/>
    </row>
    <row r="117" ht="15.75" customHeight="1">
      <c r="A117" s="74" t="s">
        <v>119</v>
      </c>
      <c r="B117" s="64"/>
      <c r="C117" s="75">
        <f>C116+C104 - (C116+C104)*15%*C115</f>
        <v>1</v>
      </c>
      <c r="D117" s="76">
        <f>D116+D104 - (D116+D104)*15%*C115</f>
        <v>4</v>
      </c>
      <c r="E117" s="50">
        <f>E116+E104</f>
        <v>1</v>
      </c>
      <c r="F117" s="51"/>
      <c r="G117" s="77"/>
    </row>
    <row r="118" ht="15.75" customHeight="1">
      <c r="A118" s="78"/>
      <c r="B118" s="78"/>
      <c r="C118" s="79"/>
      <c r="D118" s="78"/>
      <c r="E118" s="10"/>
      <c r="F118" s="7"/>
      <c r="G118" s="2"/>
    </row>
    <row r="119" ht="15.75" customHeight="1">
      <c r="A119" s="80" t="s">
        <v>120</v>
      </c>
    </row>
    <row r="120" ht="15.75" customHeight="1">
      <c r="A120" s="80"/>
      <c r="B120" s="2"/>
      <c r="C120" s="2"/>
      <c r="D120" s="2"/>
      <c r="E120" s="2"/>
      <c r="F120" s="2"/>
      <c r="G120" s="2"/>
    </row>
    <row r="121" ht="15.75" customHeight="1">
      <c r="A121" s="81"/>
      <c r="B121" s="56" t="s">
        <v>121</v>
      </c>
      <c r="C121" s="82"/>
      <c r="D121" s="35"/>
      <c r="E121" s="35"/>
      <c r="F121" s="7"/>
      <c r="G121" s="2"/>
    </row>
    <row r="122" ht="15.75" customHeight="1">
      <c r="A122" s="38"/>
      <c r="B122" s="83" t="s">
        <v>21</v>
      </c>
      <c r="C122" s="84">
        <v>4.0</v>
      </c>
      <c r="D122" s="85">
        <v>1.0</v>
      </c>
      <c r="E122" s="33"/>
      <c r="F122" s="7"/>
      <c r="G122" s="2"/>
    </row>
    <row r="123" ht="15.75" customHeight="1">
      <c r="A123" s="38"/>
      <c r="B123" s="83" t="s">
        <v>122</v>
      </c>
      <c r="C123" s="84">
        <v>3.0</v>
      </c>
      <c r="D123" s="85">
        <v>0.85</v>
      </c>
      <c r="E123" s="33"/>
      <c r="F123" s="7"/>
      <c r="G123" s="2"/>
    </row>
    <row r="124" ht="15.75" customHeight="1">
      <c r="A124" s="38"/>
      <c r="B124" s="83" t="s">
        <v>123</v>
      </c>
      <c r="C124" s="84">
        <v>2.0</v>
      </c>
      <c r="D124" s="85">
        <v>0.75</v>
      </c>
      <c r="E124" s="33"/>
      <c r="F124" s="7"/>
      <c r="G124" s="2"/>
    </row>
    <row r="125" ht="15.75" customHeight="1">
      <c r="A125" s="38"/>
      <c r="B125" s="83" t="s">
        <v>124</v>
      </c>
      <c r="C125" s="84">
        <v>1.0</v>
      </c>
      <c r="D125" s="85">
        <v>0.5</v>
      </c>
      <c r="E125" s="33"/>
      <c r="F125" s="7"/>
      <c r="G125" s="2"/>
    </row>
    <row r="126" ht="15.75" customHeight="1">
      <c r="A126" s="38"/>
      <c r="B126" s="83" t="s">
        <v>125</v>
      </c>
      <c r="C126" s="84">
        <v>0.0</v>
      </c>
      <c r="D126" s="85">
        <v>0.0</v>
      </c>
      <c r="E126" s="33"/>
      <c r="F126" s="7"/>
      <c r="G126" s="2"/>
    </row>
    <row r="127" ht="15.75" customHeight="1">
      <c r="A127" s="10"/>
      <c r="B127" s="86"/>
      <c r="C127" s="10"/>
      <c r="D127" s="10"/>
      <c r="E127" s="10"/>
      <c r="F127" s="7"/>
      <c r="G127" s="2"/>
    </row>
    <row r="128" ht="15.75" customHeight="1">
      <c r="A128" s="81"/>
      <c r="B128" s="56" t="s">
        <v>126</v>
      </c>
      <c r="C128" s="81"/>
      <c r="D128" s="35"/>
      <c r="E128" s="35"/>
      <c r="F128" s="7"/>
      <c r="G128" s="2"/>
    </row>
    <row r="129" ht="15.75" customHeight="1">
      <c r="A129" s="38"/>
      <c r="B129" s="83" t="s">
        <v>67</v>
      </c>
      <c r="C129" s="84">
        <v>4.0</v>
      </c>
      <c r="D129" s="85">
        <v>1.0</v>
      </c>
      <c r="E129" s="33"/>
      <c r="F129" s="7"/>
      <c r="G129" s="2"/>
    </row>
    <row r="130" ht="15.75" customHeight="1">
      <c r="A130" s="38"/>
      <c r="B130" s="83" t="s">
        <v>127</v>
      </c>
      <c r="C130" s="84">
        <v>2.0</v>
      </c>
      <c r="D130" s="85">
        <v>0.75</v>
      </c>
      <c r="E130" s="33"/>
      <c r="F130" s="7"/>
      <c r="G130" s="2"/>
    </row>
    <row r="131" ht="15.75" customHeight="1">
      <c r="A131" s="38"/>
      <c r="B131" s="83" t="s">
        <v>128</v>
      </c>
      <c r="C131" s="84">
        <v>0.0</v>
      </c>
      <c r="D131" s="85">
        <v>0.0</v>
      </c>
      <c r="E131" s="33"/>
      <c r="F131" s="7"/>
      <c r="G131" s="2"/>
    </row>
    <row r="132" ht="15.75" customHeight="1">
      <c r="A132" s="10"/>
      <c r="B132" s="86"/>
      <c r="C132" s="10"/>
      <c r="D132" s="10"/>
      <c r="E132" s="10"/>
      <c r="F132" s="7"/>
      <c r="G132" s="2"/>
    </row>
    <row r="133" ht="15.75" customHeight="1">
      <c r="A133" s="81"/>
      <c r="B133" s="56" t="s">
        <v>129</v>
      </c>
      <c r="C133" s="81"/>
      <c r="D133" s="35"/>
      <c r="E133" s="35"/>
      <c r="F133" s="7"/>
      <c r="G133" s="2"/>
    </row>
    <row r="134" ht="15.75" customHeight="1">
      <c r="A134" s="38"/>
      <c r="B134" s="83" t="s">
        <v>67</v>
      </c>
      <c r="C134" s="84">
        <v>4.0</v>
      </c>
      <c r="D134" s="85">
        <v>1.0</v>
      </c>
      <c r="E134" s="33"/>
      <c r="F134" s="7"/>
      <c r="G134" s="2"/>
    </row>
    <row r="135" ht="15.75" customHeight="1">
      <c r="A135" s="38"/>
      <c r="B135" s="83" t="s">
        <v>128</v>
      </c>
      <c r="C135" s="84">
        <v>0.0</v>
      </c>
      <c r="D135" s="85">
        <v>0.0</v>
      </c>
      <c r="E135" s="33"/>
      <c r="F135" s="7"/>
      <c r="G135" s="2"/>
    </row>
    <row r="136" ht="15.75" customHeight="1">
      <c r="A136" s="10"/>
      <c r="B136" s="10"/>
      <c r="C136" s="10"/>
      <c r="D136" s="10"/>
      <c r="E136" s="10"/>
      <c r="F136" s="7"/>
      <c r="G136" s="2"/>
    </row>
    <row r="137" ht="15.75" customHeight="1">
      <c r="A137" s="35"/>
      <c r="B137" s="18" t="s">
        <v>130</v>
      </c>
      <c r="C137" s="35"/>
      <c r="D137" s="35"/>
      <c r="E137" s="35"/>
      <c r="F137" s="7"/>
      <c r="G137" s="2"/>
    </row>
    <row r="138" ht="15.75" customHeight="1">
      <c r="A138" s="10"/>
      <c r="B138" s="23" t="s">
        <v>39</v>
      </c>
      <c r="C138" s="84">
        <v>4.0</v>
      </c>
      <c r="D138" s="85">
        <v>1.0</v>
      </c>
      <c r="E138" s="33"/>
      <c r="F138" s="7"/>
      <c r="G138" s="2"/>
    </row>
    <row r="139" ht="15.75" customHeight="1">
      <c r="A139" s="10"/>
      <c r="B139" s="23" t="s">
        <v>131</v>
      </c>
      <c r="C139" s="84">
        <v>3.0</v>
      </c>
      <c r="D139" s="85">
        <v>0.85</v>
      </c>
      <c r="E139" s="33"/>
      <c r="F139" s="7"/>
      <c r="G139" s="2"/>
    </row>
    <row r="140" ht="15.75" customHeight="1">
      <c r="A140" s="10"/>
      <c r="B140" s="23" t="s">
        <v>132</v>
      </c>
      <c r="C140" s="84">
        <v>2.0</v>
      </c>
      <c r="D140" s="85">
        <v>0.75</v>
      </c>
      <c r="E140" s="33"/>
      <c r="F140" s="7"/>
      <c r="G140" s="2"/>
    </row>
    <row r="141" ht="15.75" customHeight="1">
      <c r="A141" s="10"/>
      <c r="B141" s="23" t="s">
        <v>133</v>
      </c>
      <c r="C141" s="84">
        <v>1.0</v>
      </c>
      <c r="D141" s="85">
        <v>0.5</v>
      </c>
      <c r="E141" s="33"/>
      <c r="F141" s="7"/>
      <c r="G141" s="2"/>
    </row>
    <row r="142" ht="15.75" customHeight="1">
      <c r="A142" s="10"/>
      <c r="B142" s="23" t="s">
        <v>134</v>
      </c>
      <c r="C142" s="84">
        <v>0.0</v>
      </c>
      <c r="D142" s="85">
        <v>0.0</v>
      </c>
      <c r="E142" s="33"/>
      <c r="F142" s="7"/>
      <c r="G142" s="2"/>
    </row>
    <row r="143" ht="15.75" customHeight="1">
      <c r="A143" s="10"/>
      <c r="C143" s="33"/>
      <c r="D143" s="10"/>
      <c r="E143" s="10"/>
      <c r="F143" s="7"/>
      <c r="G143" s="2"/>
    </row>
    <row r="144" ht="15.75" customHeight="1">
      <c r="B144" s="87" t="s">
        <v>135</v>
      </c>
      <c r="F144" s="7"/>
      <c r="G144" s="2"/>
    </row>
    <row r="145" ht="15.75" customHeight="1">
      <c r="B145" s="88" t="s">
        <v>136</v>
      </c>
      <c r="C145" s="88" t="s">
        <v>137</v>
      </c>
      <c r="F145" s="7"/>
      <c r="G145" s="2"/>
    </row>
    <row r="146" ht="15.75" customHeight="1">
      <c r="B146" s="89">
        <v>1.0</v>
      </c>
      <c r="C146" s="90">
        <f t="shared" ref="C146:C152" si="54">IFERROR(AVERAGEIF($G$17:$G$115,B146,$D$17:$D$115),"")</f>
        <v>4</v>
      </c>
      <c r="F146" s="7"/>
      <c r="G146" s="2"/>
    </row>
    <row r="147" ht="15.75" customHeight="1">
      <c r="B147" s="89">
        <v>2.0</v>
      </c>
      <c r="C147" s="90">
        <f t="shared" si="54"/>
        <v>4</v>
      </c>
      <c r="F147" s="7"/>
      <c r="G147" s="2"/>
    </row>
    <row r="148" ht="15.75" customHeight="1">
      <c r="B148" s="89">
        <v>3.0</v>
      </c>
      <c r="C148" s="90">
        <f t="shared" si="54"/>
        <v>4</v>
      </c>
      <c r="F148" s="7"/>
      <c r="G148" s="2"/>
    </row>
    <row r="149" ht="15.75" customHeight="1">
      <c r="B149" s="89">
        <v>4.0</v>
      </c>
      <c r="C149" s="90">
        <f t="shared" si="54"/>
        <v>4</v>
      </c>
      <c r="F149" s="7"/>
      <c r="G149" s="2"/>
    </row>
    <row r="150" ht="15.75" customHeight="1">
      <c r="B150" s="89">
        <v>5.0</v>
      </c>
      <c r="C150" s="90">
        <f t="shared" si="54"/>
        <v>4</v>
      </c>
      <c r="F150" s="7"/>
      <c r="G150" s="2"/>
    </row>
    <row r="151" ht="15.75" customHeight="1">
      <c r="B151" s="89">
        <v>6.0</v>
      </c>
      <c r="C151" s="90">
        <f t="shared" si="54"/>
        <v>4</v>
      </c>
      <c r="F151" s="7"/>
      <c r="G151" s="2"/>
    </row>
    <row r="152" ht="15.75" customHeight="1">
      <c r="B152" s="89">
        <v>7.0</v>
      </c>
      <c r="C152" s="90">
        <f t="shared" si="54"/>
        <v>4</v>
      </c>
      <c r="F152" s="7"/>
      <c r="G152" s="2"/>
    </row>
    <row r="153" ht="15.75" customHeight="1">
      <c r="C153" s="33"/>
      <c r="F153" s="7"/>
      <c r="G153" s="2"/>
    </row>
    <row r="154" ht="15.75" customHeight="1">
      <c r="C154" s="33"/>
      <c r="F154" s="7"/>
      <c r="G154" s="2"/>
    </row>
    <row r="155" ht="15.75" customHeight="1">
      <c r="C155" s="33"/>
      <c r="F155" s="7"/>
      <c r="G155" s="2"/>
    </row>
    <row r="156" ht="15.75" customHeight="1">
      <c r="C156" s="33"/>
      <c r="F156" s="7"/>
      <c r="G156" s="2"/>
    </row>
    <row r="157" ht="15.75" customHeight="1">
      <c r="C157" s="33"/>
      <c r="F157" s="7"/>
      <c r="G157" s="2"/>
    </row>
    <row r="158" ht="15.75" customHeight="1">
      <c r="C158" s="33"/>
      <c r="F158" s="7"/>
      <c r="G158" s="2"/>
    </row>
    <row r="159" ht="15.75" customHeight="1">
      <c r="C159" s="33"/>
      <c r="F159" s="7"/>
      <c r="G159" s="2"/>
    </row>
    <row r="160" ht="15.75" customHeight="1">
      <c r="C160" s="33"/>
      <c r="F160" s="7"/>
      <c r="G160" s="2"/>
    </row>
    <row r="161" ht="15.75" customHeight="1">
      <c r="C161" s="33"/>
      <c r="F161" s="7"/>
      <c r="G161" s="2"/>
    </row>
    <row r="162" ht="15.75" customHeight="1">
      <c r="C162" s="33"/>
      <c r="F162" s="7"/>
      <c r="G162" s="2"/>
    </row>
    <row r="163" ht="15.75" customHeight="1">
      <c r="C163" s="33"/>
      <c r="F163" s="7"/>
      <c r="G163" s="2"/>
    </row>
    <row r="164" ht="15.75" customHeight="1">
      <c r="C164" s="33"/>
      <c r="F164" s="7"/>
      <c r="G164" s="2"/>
    </row>
    <row r="165" ht="15.75" customHeight="1">
      <c r="C165" s="33"/>
      <c r="F165" s="7"/>
      <c r="G165" s="2"/>
    </row>
    <row r="166" ht="15.75" customHeight="1">
      <c r="C166" s="33"/>
      <c r="F166" s="7"/>
      <c r="G166" s="2"/>
    </row>
    <row r="167" ht="15.75" customHeight="1">
      <c r="C167" s="33"/>
      <c r="F167" s="7"/>
      <c r="G167" s="2"/>
    </row>
    <row r="168" ht="15.75" customHeight="1">
      <c r="C168" s="33"/>
      <c r="F168" s="7"/>
      <c r="G168" s="2"/>
    </row>
    <row r="169" ht="15.75" customHeight="1">
      <c r="C169" s="33"/>
      <c r="F169" s="7"/>
      <c r="G169" s="2"/>
    </row>
    <row r="170" ht="15.75" customHeight="1">
      <c r="C170" s="33"/>
      <c r="F170" s="7"/>
      <c r="G170" s="2"/>
    </row>
    <row r="171" ht="15.75" customHeight="1">
      <c r="C171" s="33"/>
      <c r="F171" s="7"/>
      <c r="G171" s="2"/>
    </row>
    <row r="172" ht="15.75" customHeight="1">
      <c r="C172" s="33"/>
      <c r="F172" s="7"/>
      <c r="G172" s="2"/>
    </row>
    <row r="173" ht="15.75" customHeight="1">
      <c r="C173" s="33"/>
      <c r="F173" s="7"/>
      <c r="G173" s="2"/>
    </row>
    <row r="174" ht="15.75" customHeight="1">
      <c r="C174" s="33"/>
      <c r="F174" s="7"/>
      <c r="G174" s="2"/>
    </row>
    <row r="175" ht="15.75" customHeight="1">
      <c r="C175" s="33"/>
      <c r="F175" s="7"/>
      <c r="G175" s="2"/>
    </row>
    <row r="176" ht="15.75" customHeight="1">
      <c r="C176" s="33"/>
      <c r="F176" s="7"/>
      <c r="G176" s="2"/>
    </row>
    <row r="177" ht="15.75" customHeight="1">
      <c r="C177" s="33"/>
      <c r="F177" s="7"/>
      <c r="G177" s="2"/>
    </row>
    <row r="178" ht="15.75" customHeight="1">
      <c r="C178" s="33"/>
      <c r="F178" s="7"/>
      <c r="G178" s="2"/>
    </row>
    <row r="179" ht="15.75" customHeight="1">
      <c r="C179" s="33"/>
      <c r="F179" s="7"/>
      <c r="G179" s="2"/>
    </row>
    <row r="180" ht="15.75" customHeight="1">
      <c r="C180" s="33"/>
      <c r="F180" s="7"/>
      <c r="G180" s="2"/>
    </row>
    <row r="181" ht="15.75" customHeight="1">
      <c r="C181" s="33"/>
      <c r="F181" s="7"/>
      <c r="G181" s="2"/>
    </row>
    <row r="182" ht="15.75" customHeight="1">
      <c r="C182" s="33"/>
      <c r="F182" s="7"/>
      <c r="G182" s="2"/>
    </row>
    <row r="183" ht="15.75" customHeight="1">
      <c r="C183" s="33"/>
      <c r="F183" s="7"/>
      <c r="G183" s="2"/>
    </row>
    <row r="184" ht="15.75" customHeight="1">
      <c r="C184" s="33"/>
      <c r="F184" s="7"/>
      <c r="G184" s="2"/>
    </row>
    <row r="185" ht="15.75" customHeight="1">
      <c r="C185" s="33"/>
      <c r="F185" s="7"/>
      <c r="G185" s="2"/>
    </row>
    <row r="186" ht="15.75" customHeight="1">
      <c r="C186" s="33"/>
      <c r="F186" s="7"/>
      <c r="G186" s="2"/>
    </row>
    <row r="187" ht="15.75" customHeight="1">
      <c r="C187" s="33"/>
      <c r="F187" s="7"/>
      <c r="G187" s="2"/>
    </row>
    <row r="188" ht="15.75" customHeight="1">
      <c r="C188" s="33"/>
      <c r="F188" s="7"/>
      <c r="G188" s="2"/>
    </row>
    <row r="189" ht="15.75" customHeight="1">
      <c r="C189" s="33"/>
      <c r="F189" s="7"/>
      <c r="G189" s="2"/>
    </row>
    <row r="190" ht="15.75" customHeight="1">
      <c r="C190" s="33"/>
      <c r="F190" s="7"/>
      <c r="G190" s="2"/>
    </row>
    <row r="191" ht="15.75" customHeight="1">
      <c r="C191" s="33"/>
      <c r="F191" s="7"/>
      <c r="G191" s="2"/>
    </row>
    <row r="192" ht="15.75" customHeight="1">
      <c r="C192" s="33"/>
      <c r="F192" s="7"/>
      <c r="G192" s="2"/>
    </row>
    <row r="193" ht="15.75" customHeight="1">
      <c r="C193" s="33"/>
      <c r="F193" s="7"/>
      <c r="G193" s="2"/>
    </row>
    <row r="194" ht="15.75" customHeight="1">
      <c r="C194" s="33"/>
      <c r="F194" s="7"/>
      <c r="G194" s="2"/>
    </row>
    <row r="195" ht="15.75" customHeight="1">
      <c r="C195" s="33"/>
      <c r="F195" s="7"/>
      <c r="G195" s="2"/>
    </row>
    <row r="196" ht="15.75" customHeight="1">
      <c r="C196" s="33"/>
      <c r="F196" s="7"/>
      <c r="G196" s="2"/>
    </row>
    <row r="197" ht="15.75" customHeight="1">
      <c r="C197" s="33"/>
      <c r="F197" s="7"/>
      <c r="G197" s="2"/>
    </row>
    <row r="198" ht="15.75" customHeight="1">
      <c r="C198" s="33"/>
      <c r="F198" s="7"/>
      <c r="G198" s="2"/>
    </row>
    <row r="199" ht="15.75" customHeight="1">
      <c r="C199" s="33"/>
      <c r="F199" s="7"/>
      <c r="G199" s="2"/>
    </row>
    <row r="200" ht="15.75" customHeight="1">
      <c r="C200" s="33"/>
      <c r="F200" s="7"/>
      <c r="G200" s="2"/>
    </row>
    <row r="201" ht="15.75" customHeight="1">
      <c r="C201" s="33"/>
      <c r="F201" s="7"/>
      <c r="G201" s="2"/>
    </row>
    <row r="202" ht="15.75" customHeight="1">
      <c r="C202" s="33"/>
      <c r="F202" s="7"/>
      <c r="G202" s="2"/>
    </row>
    <row r="203" ht="15.75" customHeight="1">
      <c r="C203" s="33"/>
      <c r="F203" s="7"/>
      <c r="G203" s="2"/>
    </row>
    <row r="204" ht="15.75" customHeight="1">
      <c r="C204" s="33"/>
      <c r="F204" s="7"/>
      <c r="G204" s="2"/>
    </row>
    <row r="205" ht="15.75" customHeight="1">
      <c r="C205" s="33"/>
      <c r="F205" s="7"/>
      <c r="G205" s="2"/>
    </row>
    <row r="206" ht="15.75" customHeight="1">
      <c r="C206" s="33"/>
      <c r="F206" s="7"/>
      <c r="G206" s="2"/>
    </row>
    <row r="207" ht="15.75" customHeight="1">
      <c r="C207" s="33"/>
      <c r="F207" s="7"/>
      <c r="G207" s="2"/>
    </row>
    <row r="208" ht="15.75" customHeight="1">
      <c r="C208" s="33"/>
      <c r="F208" s="7"/>
      <c r="G208" s="2"/>
    </row>
    <row r="209" ht="15.75" customHeight="1">
      <c r="C209" s="33"/>
      <c r="F209" s="7"/>
      <c r="G209" s="2"/>
    </row>
    <row r="210" ht="15.75" customHeight="1">
      <c r="C210" s="33"/>
      <c r="F210" s="7"/>
      <c r="G210" s="2"/>
    </row>
    <row r="211" ht="15.75" customHeight="1">
      <c r="C211" s="33"/>
      <c r="F211" s="7"/>
      <c r="G211" s="2"/>
    </row>
    <row r="212" ht="15.75" customHeight="1">
      <c r="C212" s="33"/>
      <c r="F212" s="7"/>
      <c r="G212" s="2"/>
    </row>
    <row r="213" ht="15.75" customHeight="1">
      <c r="C213" s="33"/>
      <c r="F213" s="7"/>
      <c r="G213" s="2"/>
    </row>
    <row r="214" ht="15.75" customHeight="1">
      <c r="C214" s="33"/>
      <c r="F214" s="7"/>
      <c r="G214" s="2"/>
    </row>
    <row r="215" ht="15.75" customHeight="1">
      <c r="C215" s="33"/>
      <c r="F215" s="7"/>
      <c r="G215" s="2"/>
    </row>
    <row r="216" ht="15.75" customHeight="1">
      <c r="C216" s="33"/>
      <c r="F216" s="7"/>
      <c r="G216" s="2"/>
    </row>
    <row r="217" ht="15.75" customHeight="1">
      <c r="C217" s="33"/>
      <c r="F217" s="7"/>
      <c r="G217" s="2"/>
    </row>
    <row r="218" ht="15.75" customHeight="1">
      <c r="C218" s="33"/>
      <c r="F218" s="7"/>
      <c r="G218" s="2"/>
    </row>
    <row r="219" ht="15.75" customHeight="1">
      <c r="C219" s="33"/>
      <c r="F219" s="7"/>
      <c r="G219" s="2"/>
    </row>
    <row r="220" ht="15.75" customHeight="1">
      <c r="C220" s="33"/>
      <c r="F220" s="7"/>
      <c r="G220" s="2"/>
    </row>
    <row r="221" ht="15.75" customHeight="1">
      <c r="C221" s="33"/>
      <c r="F221" s="7"/>
      <c r="G221" s="2"/>
    </row>
    <row r="222" ht="15.75" customHeight="1">
      <c r="C222" s="33"/>
      <c r="F222" s="7"/>
      <c r="G222" s="2"/>
    </row>
    <row r="223" ht="15.75" customHeight="1">
      <c r="C223" s="33"/>
      <c r="F223" s="7"/>
      <c r="G223" s="2"/>
    </row>
    <row r="224" ht="15.75" customHeight="1">
      <c r="C224" s="33"/>
      <c r="F224" s="7"/>
      <c r="G224" s="2"/>
    </row>
    <row r="225" ht="15.75" customHeight="1">
      <c r="C225" s="33"/>
      <c r="F225" s="7"/>
      <c r="G225" s="2"/>
    </row>
    <row r="226" ht="15.75" customHeight="1">
      <c r="C226" s="33"/>
      <c r="F226" s="7"/>
      <c r="G226" s="2"/>
    </row>
    <row r="227" ht="15.75" customHeight="1">
      <c r="C227" s="33"/>
      <c r="F227" s="7"/>
      <c r="G227" s="2"/>
    </row>
    <row r="228" ht="15.75" customHeight="1">
      <c r="C228" s="33"/>
      <c r="F228" s="7"/>
      <c r="G228" s="2"/>
    </row>
    <row r="229" ht="15.75" customHeight="1">
      <c r="C229" s="33"/>
      <c r="F229" s="7"/>
      <c r="G229" s="2"/>
    </row>
    <row r="230" ht="15.75" customHeight="1">
      <c r="C230" s="33"/>
      <c r="F230" s="7"/>
      <c r="G230" s="2"/>
    </row>
    <row r="231" ht="15.75" customHeight="1">
      <c r="C231" s="33"/>
      <c r="F231" s="7"/>
      <c r="G231" s="2"/>
    </row>
    <row r="232" ht="15.75" customHeight="1">
      <c r="C232" s="33"/>
      <c r="F232" s="7"/>
      <c r="G232" s="2"/>
    </row>
    <row r="233" ht="15.75" customHeight="1">
      <c r="C233" s="33"/>
      <c r="F233" s="7"/>
      <c r="G233" s="2"/>
    </row>
    <row r="234" ht="15.75" customHeight="1">
      <c r="C234" s="33"/>
      <c r="F234" s="7"/>
      <c r="G234" s="2"/>
    </row>
    <row r="235" ht="15.75" customHeight="1">
      <c r="C235" s="33"/>
      <c r="F235" s="7"/>
      <c r="G235" s="2"/>
    </row>
    <row r="236" ht="15.75" customHeight="1">
      <c r="C236" s="33"/>
      <c r="F236" s="7"/>
      <c r="G236" s="2"/>
    </row>
    <row r="237" ht="15.75" customHeight="1">
      <c r="C237" s="33"/>
      <c r="F237" s="7"/>
      <c r="G237" s="2"/>
    </row>
    <row r="238" ht="15.75" customHeight="1">
      <c r="C238" s="33"/>
      <c r="F238" s="7"/>
      <c r="G238" s="2"/>
    </row>
    <row r="239" ht="15.75" customHeight="1">
      <c r="C239" s="33"/>
      <c r="F239" s="7"/>
      <c r="G239" s="2"/>
    </row>
    <row r="240" ht="15.75" customHeight="1">
      <c r="C240" s="33"/>
      <c r="F240" s="7"/>
      <c r="G240" s="2"/>
    </row>
    <row r="241" ht="15.75" customHeight="1">
      <c r="C241" s="33"/>
      <c r="F241" s="7"/>
      <c r="G241" s="2"/>
    </row>
    <row r="242" ht="15.75" customHeight="1">
      <c r="C242" s="33"/>
      <c r="F242" s="7"/>
      <c r="G242" s="2"/>
    </row>
    <row r="243" ht="15.75" customHeight="1">
      <c r="C243" s="33"/>
      <c r="F243" s="7"/>
      <c r="G243" s="2"/>
    </row>
    <row r="244" ht="15.75" customHeight="1">
      <c r="C244" s="33"/>
      <c r="F244" s="7"/>
      <c r="G244" s="2"/>
    </row>
    <row r="245" ht="15.75" customHeight="1">
      <c r="C245" s="33"/>
      <c r="F245" s="7"/>
      <c r="G245" s="2"/>
    </row>
    <row r="246" ht="15.75" customHeight="1">
      <c r="C246" s="33"/>
      <c r="F246" s="7"/>
      <c r="G246" s="2"/>
    </row>
    <row r="247" ht="15.75" customHeight="1">
      <c r="C247" s="33"/>
      <c r="F247" s="7"/>
      <c r="G247" s="2"/>
    </row>
    <row r="248" ht="15.75" customHeight="1">
      <c r="C248" s="33"/>
      <c r="F248" s="7"/>
      <c r="G248" s="2"/>
    </row>
    <row r="249" ht="15.75" customHeight="1">
      <c r="C249" s="33"/>
      <c r="F249" s="7"/>
      <c r="G249" s="2"/>
    </row>
    <row r="250" ht="15.75" customHeight="1">
      <c r="C250" s="33"/>
      <c r="F250" s="7"/>
      <c r="G250" s="2"/>
    </row>
    <row r="251" ht="15.75" customHeight="1">
      <c r="C251" s="33"/>
      <c r="F251" s="7"/>
      <c r="G251" s="2"/>
    </row>
    <row r="252" ht="15.75" customHeight="1">
      <c r="C252" s="33"/>
      <c r="F252" s="7"/>
      <c r="G252" s="2"/>
    </row>
    <row r="253" ht="15.75" customHeight="1">
      <c r="C253" s="33"/>
      <c r="F253" s="7"/>
      <c r="G253" s="2"/>
    </row>
    <row r="254" ht="15.75" customHeight="1">
      <c r="C254" s="33"/>
      <c r="F254" s="7"/>
      <c r="G254" s="2"/>
    </row>
    <row r="255" ht="15.75" customHeight="1">
      <c r="C255" s="33"/>
      <c r="F255" s="7"/>
      <c r="G255" s="2"/>
    </row>
    <row r="256" ht="15.75" customHeight="1">
      <c r="C256" s="33"/>
      <c r="F256" s="7"/>
      <c r="G256" s="2"/>
    </row>
    <row r="257" ht="15.75" customHeight="1">
      <c r="C257" s="33"/>
      <c r="F257" s="7"/>
      <c r="G257" s="2"/>
    </row>
    <row r="258" ht="15.75" customHeight="1">
      <c r="C258" s="33"/>
      <c r="F258" s="7"/>
      <c r="G258" s="2"/>
    </row>
    <row r="259" ht="15.75" customHeight="1">
      <c r="C259" s="33"/>
      <c r="F259" s="7"/>
      <c r="G259" s="2"/>
    </row>
    <row r="260" ht="15.75" customHeight="1">
      <c r="C260" s="33"/>
      <c r="F260" s="7"/>
      <c r="G260" s="2"/>
    </row>
    <row r="261" ht="15.75" customHeight="1">
      <c r="C261" s="33"/>
      <c r="F261" s="7"/>
      <c r="G261" s="2"/>
    </row>
    <row r="262" ht="15.75" customHeight="1">
      <c r="C262" s="33"/>
      <c r="F262" s="7"/>
      <c r="G262" s="2"/>
    </row>
    <row r="263" ht="15.75" customHeight="1">
      <c r="C263" s="33"/>
      <c r="F263" s="7"/>
      <c r="G263" s="2"/>
    </row>
    <row r="264" ht="15.75" customHeight="1">
      <c r="C264" s="33"/>
      <c r="F264" s="7"/>
      <c r="G264" s="2"/>
    </row>
    <row r="265" ht="15.75" customHeight="1">
      <c r="C265" s="33"/>
      <c r="F265" s="7"/>
      <c r="G265" s="2"/>
    </row>
    <row r="266" ht="15.75" customHeight="1">
      <c r="C266" s="33"/>
      <c r="F266" s="7"/>
      <c r="G266" s="2"/>
    </row>
    <row r="267" ht="15.75" customHeight="1">
      <c r="C267" s="33"/>
      <c r="F267" s="7"/>
      <c r="G267" s="2"/>
    </row>
    <row r="268" ht="15.75" customHeight="1">
      <c r="C268" s="33"/>
      <c r="F268" s="7"/>
      <c r="G268" s="2"/>
    </row>
    <row r="269" ht="15.75" customHeight="1">
      <c r="C269" s="33"/>
      <c r="F269" s="7"/>
      <c r="G269" s="2"/>
    </row>
    <row r="270" ht="15.75" customHeight="1">
      <c r="C270" s="33"/>
      <c r="F270" s="7"/>
      <c r="G270" s="2"/>
    </row>
    <row r="271" ht="15.75" customHeight="1">
      <c r="C271" s="33"/>
      <c r="F271" s="7"/>
      <c r="G271" s="2"/>
    </row>
    <row r="272" ht="15.75" customHeight="1">
      <c r="C272" s="33"/>
      <c r="F272" s="7"/>
      <c r="G272" s="2"/>
    </row>
    <row r="273" ht="15.75" customHeight="1">
      <c r="C273" s="33"/>
      <c r="F273" s="7"/>
      <c r="G273" s="2"/>
    </row>
    <row r="274" ht="15.75" customHeight="1">
      <c r="C274" s="33"/>
      <c r="F274" s="7"/>
      <c r="G274" s="2"/>
    </row>
    <row r="275" ht="15.75" customHeight="1">
      <c r="C275" s="33"/>
      <c r="F275" s="7"/>
      <c r="G275" s="2"/>
    </row>
    <row r="276" ht="15.75" customHeight="1">
      <c r="C276" s="33"/>
      <c r="F276" s="7"/>
      <c r="G276" s="2"/>
    </row>
    <row r="277" ht="15.75" customHeight="1">
      <c r="C277" s="33"/>
      <c r="F277" s="7"/>
      <c r="G277" s="2"/>
    </row>
    <row r="278" ht="15.75" customHeight="1">
      <c r="C278" s="33"/>
      <c r="F278" s="7"/>
      <c r="G278" s="2"/>
    </row>
    <row r="279" ht="15.75" customHeight="1">
      <c r="C279" s="33"/>
      <c r="F279" s="7"/>
      <c r="G279" s="2"/>
    </row>
    <row r="280" ht="15.75" customHeight="1">
      <c r="C280" s="33"/>
      <c r="F280" s="7"/>
      <c r="G280" s="2"/>
    </row>
    <row r="281" ht="15.75" customHeight="1">
      <c r="C281" s="33"/>
      <c r="F281" s="7"/>
      <c r="G281" s="2"/>
    </row>
    <row r="282" ht="15.75" customHeight="1">
      <c r="C282" s="33"/>
      <c r="F282" s="7"/>
      <c r="G282" s="2"/>
    </row>
    <row r="283" ht="15.75" customHeight="1">
      <c r="C283" s="33"/>
      <c r="F283" s="7"/>
      <c r="G283" s="2"/>
    </row>
    <row r="284" ht="15.75" customHeight="1">
      <c r="C284" s="33"/>
      <c r="F284" s="7"/>
      <c r="G284" s="2"/>
    </row>
    <row r="285" ht="15.75" customHeight="1">
      <c r="C285" s="33"/>
      <c r="F285" s="7"/>
      <c r="G285" s="2"/>
    </row>
    <row r="286" ht="15.75" customHeight="1">
      <c r="C286" s="33"/>
      <c r="F286" s="7"/>
      <c r="G286" s="2"/>
    </row>
    <row r="287" ht="15.75" customHeight="1">
      <c r="C287" s="33"/>
      <c r="F287" s="7"/>
      <c r="G287" s="2"/>
    </row>
    <row r="288" ht="15.75" customHeight="1">
      <c r="C288" s="33"/>
      <c r="F288" s="7"/>
      <c r="G288" s="2"/>
    </row>
    <row r="289" ht="15.75" customHeight="1">
      <c r="C289" s="33"/>
      <c r="F289" s="7"/>
      <c r="G289" s="2"/>
    </row>
    <row r="290" ht="15.75" customHeight="1">
      <c r="C290" s="33"/>
      <c r="F290" s="7"/>
      <c r="G290" s="2"/>
    </row>
    <row r="291" ht="15.75" customHeight="1">
      <c r="C291" s="33"/>
      <c r="F291" s="7"/>
      <c r="G291" s="2"/>
    </row>
    <row r="292" ht="15.75" customHeight="1">
      <c r="C292" s="33"/>
      <c r="F292" s="7"/>
      <c r="G292" s="2"/>
    </row>
    <row r="293" ht="15.75" customHeight="1">
      <c r="C293" s="33"/>
      <c r="F293" s="7"/>
      <c r="G293" s="2"/>
    </row>
    <row r="294" ht="15.75" customHeight="1">
      <c r="C294" s="33"/>
      <c r="F294" s="7"/>
      <c r="G294" s="2"/>
    </row>
    <row r="295" ht="15.75" customHeight="1">
      <c r="C295" s="33"/>
      <c r="F295" s="7"/>
      <c r="G295" s="2"/>
    </row>
    <row r="296" ht="15.75" customHeight="1">
      <c r="C296" s="33"/>
      <c r="F296" s="7"/>
      <c r="G296" s="2"/>
    </row>
    <row r="297" ht="15.75" customHeight="1">
      <c r="C297" s="33"/>
      <c r="F297" s="7"/>
      <c r="G297" s="2"/>
    </row>
    <row r="298" ht="15.75" customHeight="1">
      <c r="C298" s="33"/>
      <c r="F298" s="7"/>
      <c r="G298" s="2"/>
    </row>
    <row r="299" ht="15.75" customHeight="1">
      <c r="C299" s="33"/>
      <c r="F299" s="7"/>
      <c r="G299" s="2"/>
    </row>
    <row r="300" ht="15.75" customHeight="1">
      <c r="C300" s="33"/>
      <c r="F300" s="7"/>
      <c r="G300" s="2"/>
    </row>
    <row r="301" ht="15.75" customHeight="1">
      <c r="C301" s="33"/>
      <c r="F301" s="7"/>
      <c r="G301" s="2"/>
    </row>
    <row r="302" ht="15.75" customHeight="1">
      <c r="C302" s="33"/>
      <c r="F302" s="7"/>
      <c r="G302" s="2"/>
    </row>
    <row r="303" ht="15.75" customHeight="1">
      <c r="C303" s="33"/>
      <c r="F303" s="7"/>
      <c r="G303" s="2"/>
    </row>
    <row r="304" ht="15.75" customHeight="1">
      <c r="C304" s="33"/>
      <c r="F304" s="7"/>
      <c r="G304" s="2"/>
    </row>
    <row r="305" ht="15.75" customHeight="1">
      <c r="C305" s="33"/>
      <c r="F305" s="7"/>
      <c r="G305" s="2"/>
    </row>
    <row r="306" ht="15.75" customHeight="1">
      <c r="C306" s="33"/>
      <c r="F306" s="7"/>
      <c r="G306" s="2"/>
    </row>
    <row r="307" ht="15.75" customHeight="1">
      <c r="C307" s="33"/>
      <c r="F307" s="7"/>
      <c r="G307" s="2"/>
    </row>
    <row r="308" ht="15.75" customHeight="1">
      <c r="C308" s="33"/>
      <c r="F308" s="7"/>
      <c r="G308" s="2"/>
    </row>
    <row r="309" ht="15.75" customHeight="1">
      <c r="C309" s="33"/>
      <c r="F309" s="7"/>
      <c r="G309" s="2"/>
    </row>
    <row r="310" ht="15.75" customHeight="1">
      <c r="C310" s="33"/>
      <c r="F310" s="7"/>
      <c r="G310" s="2"/>
    </row>
    <row r="311" ht="15.75" customHeight="1">
      <c r="C311" s="33"/>
      <c r="F311" s="7"/>
      <c r="G311" s="2"/>
    </row>
    <row r="312" ht="15.75" customHeight="1">
      <c r="C312" s="33"/>
      <c r="F312" s="7"/>
      <c r="G312" s="2"/>
    </row>
    <row r="313" ht="15.75" customHeight="1">
      <c r="C313" s="33"/>
      <c r="F313" s="7"/>
      <c r="G313" s="2"/>
    </row>
    <row r="314" ht="15.75" customHeight="1">
      <c r="C314" s="33"/>
      <c r="F314" s="7"/>
      <c r="G314" s="2"/>
    </row>
    <row r="315" ht="15.75" customHeight="1">
      <c r="C315" s="33"/>
      <c r="F315" s="7"/>
      <c r="G315" s="2"/>
    </row>
    <row r="316" ht="15.75" customHeight="1">
      <c r="C316" s="33"/>
      <c r="F316" s="7"/>
      <c r="G316" s="2"/>
    </row>
    <row r="317" ht="15.75" customHeight="1">
      <c r="C317" s="33"/>
      <c r="F317" s="7"/>
      <c r="G317" s="2"/>
    </row>
    <row r="318" ht="15.75" customHeight="1">
      <c r="C318" s="33"/>
      <c r="F318" s="7"/>
      <c r="G318" s="2"/>
    </row>
    <row r="319" ht="15.75" customHeight="1">
      <c r="C319" s="33"/>
      <c r="F319" s="7"/>
      <c r="G319" s="2"/>
    </row>
    <row r="320" ht="15.75" customHeight="1">
      <c r="C320" s="33"/>
      <c r="F320" s="7"/>
      <c r="G320" s="2"/>
    </row>
    <row r="321" ht="15.75" customHeight="1">
      <c r="C321" s="33"/>
      <c r="F321" s="7"/>
      <c r="G321" s="2"/>
    </row>
    <row r="322" ht="15.75" customHeight="1">
      <c r="C322" s="33"/>
      <c r="F322" s="7"/>
      <c r="G322" s="2"/>
    </row>
    <row r="323" ht="15.75" customHeight="1">
      <c r="C323" s="33"/>
      <c r="F323" s="7"/>
      <c r="G323" s="2"/>
    </row>
    <row r="324" ht="15.75" customHeight="1">
      <c r="C324" s="33"/>
      <c r="F324" s="7"/>
      <c r="G324" s="2"/>
    </row>
    <row r="325" ht="15.75" customHeight="1">
      <c r="C325" s="33"/>
      <c r="F325" s="7"/>
      <c r="G325" s="2"/>
    </row>
    <row r="326" ht="15.75" customHeight="1">
      <c r="C326" s="33"/>
      <c r="F326" s="7"/>
      <c r="G326" s="2"/>
    </row>
    <row r="327" ht="15.75" customHeight="1">
      <c r="C327" s="33"/>
      <c r="F327" s="7"/>
      <c r="G327" s="2"/>
    </row>
    <row r="328" ht="15.75" customHeight="1">
      <c r="C328" s="33"/>
      <c r="F328" s="7"/>
      <c r="G328" s="2"/>
    </row>
    <row r="329" ht="15.75" customHeight="1">
      <c r="C329" s="33"/>
      <c r="F329" s="7"/>
      <c r="G329" s="2"/>
    </row>
    <row r="330" ht="15.75" customHeight="1">
      <c r="C330" s="33"/>
      <c r="F330" s="7"/>
      <c r="G330" s="2"/>
    </row>
    <row r="331" ht="15.75" customHeight="1">
      <c r="C331" s="33"/>
      <c r="F331" s="7"/>
      <c r="G331" s="2"/>
    </row>
    <row r="332" ht="15.75" customHeight="1">
      <c r="C332" s="33"/>
      <c r="F332" s="7"/>
      <c r="G332" s="2"/>
    </row>
    <row r="333" ht="15.75" customHeight="1">
      <c r="C333" s="33"/>
      <c r="F333" s="7"/>
      <c r="G333" s="2"/>
    </row>
    <row r="334" ht="15.75" customHeight="1">
      <c r="C334" s="33"/>
      <c r="F334" s="7"/>
      <c r="G334" s="2"/>
    </row>
    <row r="335" ht="15.75" customHeight="1">
      <c r="C335" s="33"/>
      <c r="F335" s="7"/>
      <c r="G335" s="2"/>
    </row>
    <row r="336" ht="15.75" customHeight="1">
      <c r="C336" s="33"/>
      <c r="F336" s="7"/>
      <c r="G336" s="2"/>
    </row>
    <row r="337" ht="15.75" customHeight="1">
      <c r="C337" s="33"/>
      <c r="F337" s="7"/>
      <c r="G337" s="2"/>
    </row>
    <row r="338" ht="15.75" customHeight="1">
      <c r="C338" s="33"/>
      <c r="F338" s="7"/>
      <c r="G338" s="2"/>
    </row>
    <row r="339" ht="15.75" customHeight="1">
      <c r="C339" s="33"/>
      <c r="F339" s="7"/>
      <c r="G339" s="2"/>
    </row>
    <row r="340" ht="15.75" customHeight="1">
      <c r="C340" s="33"/>
      <c r="F340" s="7"/>
      <c r="G340" s="2"/>
    </row>
    <row r="341" ht="15.75" customHeight="1">
      <c r="C341" s="33"/>
      <c r="F341" s="7"/>
      <c r="G341" s="2"/>
    </row>
    <row r="342" ht="15.75" customHeight="1">
      <c r="C342" s="33"/>
      <c r="F342" s="7"/>
      <c r="G342" s="2"/>
    </row>
    <row r="343" ht="15.75" customHeight="1">
      <c r="C343" s="33"/>
      <c r="F343" s="7"/>
      <c r="G343" s="2"/>
    </row>
    <row r="344" ht="15.75" customHeight="1">
      <c r="C344" s="33"/>
      <c r="F344" s="7"/>
      <c r="G344" s="2"/>
    </row>
    <row r="345" ht="15.75" customHeight="1">
      <c r="C345" s="33"/>
      <c r="F345" s="7"/>
      <c r="G345" s="2"/>
    </row>
    <row r="346" ht="15.75" customHeight="1">
      <c r="C346" s="33"/>
      <c r="F346" s="7"/>
      <c r="G346" s="2"/>
    </row>
    <row r="347" ht="15.75" customHeight="1">
      <c r="C347" s="33"/>
      <c r="F347" s="7"/>
      <c r="G347" s="2"/>
    </row>
    <row r="348" ht="15.75" customHeight="1">
      <c r="C348" s="33"/>
      <c r="F348" s="7"/>
      <c r="G348" s="2"/>
    </row>
    <row r="349" ht="15.75" customHeight="1">
      <c r="C349" s="33"/>
      <c r="F349" s="7"/>
      <c r="G349" s="2"/>
    </row>
    <row r="350" ht="15.75" customHeight="1">
      <c r="C350" s="33"/>
      <c r="F350" s="7"/>
      <c r="G350" s="2"/>
    </row>
    <row r="351" ht="15.75" customHeight="1">
      <c r="C351" s="33"/>
      <c r="F351" s="7"/>
      <c r="G351" s="2"/>
    </row>
    <row r="352" ht="15.75" customHeight="1">
      <c r="C352" s="33"/>
      <c r="F352" s="7"/>
      <c r="G352" s="2"/>
    </row>
    <row r="353" ht="15.75" customHeight="1">
      <c r="C353" s="33"/>
      <c r="F353" s="7"/>
      <c r="G353" s="2"/>
    </row>
    <row r="354" ht="15.75" customHeight="1">
      <c r="C354" s="33"/>
      <c r="F354" s="7"/>
      <c r="G354" s="2"/>
    </row>
    <row r="355" ht="15.75" customHeight="1">
      <c r="C355" s="33"/>
      <c r="F355" s="7"/>
      <c r="G355" s="2"/>
    </row>
    <row r="356" ht="15.75" customHeight="1">
      <c r="C356" s="33"/>
      <c r="F356" s="7"/>
      <c r="G356" s="2"/>
    </row>
    <row r="357" ht="15.75" customHeight="1">
      <c r="C357" s="33"/>
      <c r="F357" s="7"/>
      <c r="G357" s="2"/>
    </row>
    <row r="358" ht="15.75" customHeight="1">
      <c r="C358" s="33"/>
      <c r="F358" s="7"/>
      <c r="G358" s="2"/>
    </row>
    <row r="359" ht="15.75" customHeight="1">
      <c r="C359" s="33"/>
      <c r="F359" s="7"/>
      <c r="G359" s="2"/>
    </row>
    <row r="360" ht="15.75" customHeight="1">
      <c r="C360" s="33"/>
      <c r="F360" s="7"/>
      <c r="G360" s="2"/>
    </row>
    <row r="361" ht="15.75" customHeight="1">
      <c r="C361" s="33"/>
      <c r="F361" s="7"/>
      <c r="G361" s="2"/>
    </row>
    <row r="362" ht="15.75" customHeight="1">
      <c r="C362" s="33"/>
      <c r="F362" s="7"/>
      <c r="G362" s="2"/>
    </row>
    <row r="363" ht="15.75" customHeight="1">
      <c r="C363" s="33"/>
      <c r="F363" s="7"/>
      <c r="G363" s="2"/>
    </row>
    <row r="364" ht="15.75" customHeight="1">
      <c r="C364" s="33"/>
      <c r="F364" s="7"/>
      <c r="G364" s="2"/>
    </row>
    <row r="365" ht="15.75" customHeight="1">
      <c r="C365" s="33"/>
      <c r="F365" s="7"/>
      <c r="G365" s="2"/>
    </row>
    <row r="366" ht="15.75" customHeight="1">
      <c r="C366" s="33"/>
      <c r="F366" s="7"/>
      <c r="G366" s="2"/>
    </row>
    <row r="367" ht="15.75" customHeight="1">
      <c r="C367" s="33"/>
      <c r="F367" s="7"/>
      <c r="G367" s="2"/>
    </row>
    <row r="368" ht="15.75" customHeight="1">
      <c r="C368" s="33"/>
      <c r="F368" s="7"/>
      <c r="G368" s="2"/>
    </row>
    <row r="369" ht="15.75" customHeight="1">
      <c r="C369" s="33"/>
      <c r="F369" s="7"/>
      <c r="G369" s="2"/>
    </row>
    <row r="370" ht="15.75" customHeight="1">
      <c r="C370" s="33"/>
      <c r="F370" s="7"/>
      <c r="G370" s="2"/>
    </row>
    <row r="371" ht="15.75" customHeight="1">
      <c r="C371" s="33"/>
      <c r="F371" s="7"/>
      <c r="G371" s="2"/>
    </row>
    <row r="372" ht="15.75" customHeight="1">
      <c r="C372" s="33"/>
      <c r="F372" s="7"/>
      <c r="G372" s="2"/>
    </row>
    <row r="373" ht="15.75" customHeight="1">
      <c r="C373" s="33"/>
      <c r="F373" s="7"/>
      <c r="G373" s="2"/>
    </row>
    <row r="374" ht="15.75" customHeight="1">
      <c r="C374" s="33"/>
      <c r="F374" s="7"/>
      <c r="G374" s="2"/>
    </row>
    <row r="375" ht="15.75" customHeight="1">
      <c r="C375" s="33"/>
      <c r="F375" s="7"/>
      <c r="G375" s="2"/>
    </row>
    <row r="376" ht="15.75" customHeight="1">
      <c r="C376" s="33"/>
      <c r="F376" s="7"/>
      <c r="G376" s="2"/>
    </row>
    <row r="377" ht="15.75" customHeight="1">
      <c r="C377" s="33"/>
      <c r="F377" s="7"/>
      <c r="G377" s="2"/>
    </row>
    <row r="378" ht="15.75" customHeight="1">
      <c r="C378" s="33"/>
      <c r="F378" s="7"/>
      <c r="G378" s="2"/>
    </row>
    <row r="379" ht="15.75" customHeight="1">
      <c r="C379" s="33"/>
      <c r="F379" s="7"/>
      <c r="G379" s="2"/>
    </row>
    <row r="380" ht="15.75" customHeight="1">
      <c r="C380" s="33"/>
      <c r="F380" s="7"/>
      <c r="G380" s="2"/>
    </row>
    <row r="381" ht="15.75" customHeight="1">
      <c r="C381" s="33"/>
      <c r="F381" s="7"/>
      <c r="G381" s="2"/>
    </row>
    <row r="382" ht="15.75" customHeight="1">
      <c r="C382" s="33"/>
      <c r="F382" s="7"/>
      <c r="G382" s="2"/>
    </row>
    <row r="383" ht="15.75" customHeight="1">
      <c r="C383" s="33"/>
      <c r="F383" s="7"/>
      <c r="G383" s="2"/>
    </row>
    <row r="384" ht="15.75" customHeight="1">
      <c r="C384" s="33"/>
      <c r="F384" s="7"/>
      <c r="G384" s="2"/>
    </row>
    <row r="385" ht="15.75" customHeight="1">
      <c r="C385" s="33"/>
      <c r="F385" s="7"/>
      <c r="G385" s="2"/>
    </row>
    <row r="386" ht="15.75" customHeight="1">
      <c r="C386" s="33"/>
      <c r="F386" s="7"/>
      <c r="G386" s="2"/>
    </row>
    <row r="387" ht="15.75" customHeight="1">
      <c r="C387" s="33"/>
      <c r="F387" s="7"/>
      <c r="G387" s="2"/>
    </row>
    <row r="388" ht="15.75" customHeight="1">
      <c r="C388" s="33"/>
      <c r="F388" s="7"/>
      <c r="G388" s="2"/>
    </row>
    <row r="389" ht="15.75" customHeight="1">
      <c r="C389" s="33"/>
      <c r="F389" s="7"/>
      <c r="G389" s="2"/>
    </row>
    <row r="390" ht="15.75" customHeight="1">
      <c r="C390" s="33"/>
      <c r="F390" s="7"/>
      <c r="G390" s="2"/>
    </row>
    <row r="391" ht="15.75" customHeight="1">
      <c r="C391" s="33"/>
      <c r="F391" s="7"/>
      <c r="G391" s="2"/>
    </row>
    <row r="392" ht="15.75" customHeight="1">
      <c r="C392" s="33"/>
      <c r="F392" s="7"/>
      <c r="G392" s="2"/>
    </row>
    <row r="393" ht="15.75" customHeight="1">
      <c r="C393" s="33"/>
      <c r="F393" s="7"/>
      <c r="G393" s="2"/>
    </row>
    <row r="394" ht="15.75" customHeight="1">
      <c r="C394" s="33"/>
      <c r="F394" s="7"/>
      <c r="G394" s="2"/>
    </row>
    <row r="395" ht="15.75" customHeight="1">
      <c r="C395" s="33"/>
      <c r="F395" s="7"/>
      <c r="G395" s="2"/>
    </row>
    <row r="396" ht="15.75" customHeight="1">
      <c r="C396" s="33"/>
      <c r="F396" s="7"/>
      <c r="G396" s="2"/>
    </row>
    <row r="397" ht="15.75" customHeight="1">
      <c r="C397" s="33"/>
      <c r="F397" s="7"/>
      <c r="G397" s="2"/>
    </row>
    <row r="398" ht="15.75" customHeight="1">
      <c r="C398" s="33"/>
      <c r="F398" s="7"/>
      <c r="G398" s="2"/>
    </row>
    <row r="399" ht="15.75" customHeight="1">
      <c r="C399" s="33"/>
      <c r="F399" s="7"/>
      <c r="G399" s="2"/>
    </row>
    <row r="400" ht="15.75" customHeight="1">
      <c r="C400" s="33"/>
      <c r="F400" s="7"/>
      <c r="G400" s="2"/>
    </row>
    <row r="401" ht="15.75" customHeight="1">
      <c r="C401" s="33"/>
      <c r="F401" s="7"/>
      <c r="G401" s="2"/>
    </row>
    <row r="402" ht="15.75" customHeight="1">
      <c r="C402" s="33"/>
      <c r="F402" s="7"/>
      <c r="G402" s="2"/>
    </row>
    <row r="403" ht="15.75" customHeight="1">
      <c r="C403" s="33"/>
      <c r="F403" s="7"/>
      <c r="G403" s="2"/>
    </row>
    <row r="404" ht="15.75" customHeight="1">
      <c r="C404" s="33"/>
      <c r="F404" s="7"/>
      <c r="G404" s="2"/>
    </row>
    <row r="405" ht="15.75" customHeight="1">
      <c r="C405" s="33"/>
      <c r="F405" s="7"/>
      <c r="G405" s="2"/>
    </row>
    <row r="406" ht="15.75" customHeight="1">
      <c r="C406" s="33"/>
      <c r="F406" s="7"/>
      <c r="G406" s="2"/>
    </row>
    <row r="407" ht="15.75" customHeight="1">
      <c r="C407" s="33"/>
      <c r="F407" s="7"/>
      <c r="G407" s="2"/>
    </row>
    <row r="408" ht="15.75" customHeight="1">
      <c r="C408" s="33"/>
      <c r="F408" s="7"/>
      <c r="G408" s="2"/>
    </row>
    <row r="409" ht="15.75" customHeight="1">
      <c r="C409" s="33"/>
      <c r="F409" s="7"/>
      <c r="G409" s="2"/>
    </row>
    <row r="410" ht="15.75" customHeight="1">
      <c r="C410" s="33"/>
      <c r="F410" s="7"/>
      <c r="G410" s="2"/>
    </row>
    <row r="411" ht="15.75" customHeight="1">
      <c r="C411" s="33"/>
      <c r="F411" s="7"/>
      <c r="G411" s="2"/>
    </row>
    <row r="412" ht="15.75" customHeight="1">
      <c r="C412" s="33"/>
      <c r="F412" s="7"/>
      <c r="G412" s="2"/>
    </row>
    <row r="413" ht="15.75" customHeight="1">
      <c r="C413" s="33"/>
      <c r="F413" s="7"/>
      <c r="G413" s="2"/>
    </row>
    <row r="414" ht="15.75" customHeight="1">
      <c r="C414" s="33"/>
      <c r="F414" s="7"/>
      <c r="G414" s="2"/>
    </row>
    <row r="415" ht="15.75" customHeight="1">
      <c r="C415" s="33"/>
      <c r="F415" s="7"/>
      <c r="G415" s="2"/>
    </row>
    <row r="416" ht="15.75" customHeight="1">
      <c r="C416" s="33"/>
      <c r="F416" s="7"/>
      <c r="G416" s="2"/>
    </row>
    <row r="417" ht="15.75" customHeight="1">
      <c r="C417" s="33"/>
      <c r="F417" s="7"/>
      <c r="G417" s="2"/>
    </row>
    <row r="418" ht="15.75" customHeight="1">
      <c r="C418" s="33"/>
      <c r="F418" s="7"/>
      <c r="G418" s="2"/>
    </row>
    <row r="419" ht="15.75" customHeight="1">
      <c r="C419" s="33"/>
      <c r="F419" s="7"/>
      <c r="G419" s="2"/>
    </row>
    <row r="420" ht="15.75" customHeight="1">
      <c r="C420" s="33"/>
      <c r="F420" s="7"/>
      <c r="G420" s="2"/>
    </row>
    <row r="421" ht="15.75" customHeight="1">
      <c r="C421" s="33"/>
      <c r="F421" s="7"/>
      <c r="G421" s="2"/>
    </row>
    <row r="422" ht="15.75" customHeight="1">
      <c r="C422" s="33"/>
      <c r="F422" s="7"/>
      <c r="G422" s="2"/>
    </row>
    <row r="423" ht="15.75" customHeight="1">
      <c r="C423" s="33"/>
      <c r="F423" s="7"/>
      <c r="G423" s="2"/>
    </row>
    <row r="424" ht="15.75" customHeight="1">
      <c r="C424" s="33"/>
      <c r="F424" s="7"/>
      <c r="G424" s="2"/>
    </row>
    <row r="425" ht="15.75" customHeight="1">
      <c r="C425" s="33"/>
      <c r="F425" s="7"/>
      <c r="G425" s="2"/>
    </row>
    <row r="426" ht="15.75" customHeight="1">
      <c r="C426" s="33"/>
      <c r="F426" s="7"/>
      <c r="G426" s="2"/>
    </row>
    <row r="427" ht="15.75" customHeight="1">
      <c r="C427" s="33"/>
      <c r="F427" s="7"/>
      <c r="G427" s="2"/>
    </row>
    <row r="428" ht="15.75" customHeight="1">
      <c r="C428" s="33"/>
      <c r="F428" s="7"/>
      <c r="G428" s="2"/>
    </row>
    <row r="429" ht="15.75" customHeight="1">
      <c r="C429" s="33"/>
      <c r="F429" s="7"/>
      <c r="G429" s="2"/>
    </row>
    <row r="430" ht="15.75" customHeight="1">
      <c r="C430" s="33"/>
      <c r="F430" s="7"/>
      <c r="G430" s="2"/>
    </row>
    <row r="431" ht="15.75" customHeight="1">
      <c r="C431" s="33"/>
      <c r="F431" s="7"/>
      <c r="G431" s="2"/>
    </row>
    <row r="432" ht="15.75" customHeight="1">
      <c r="C432" s="33"/>
      <c r="F432" s="7"/>
      <c r="G432" s="2"/>
    </row>
    <row r="433" ht="15.75" customHeight="1">
      <c r="C433" s="33"/>
      <c r="F433" s="7"/>
      <c r="G433" s="2"/>
    </row>
    <row r="434" ht="15.75" customHeight="1">
      <c r="C434" s="33"/>
      <c r="F434" s="7"/>
      <c r="G434" s="2"/>
    </row>
    <row r="435" ht="15.75" customHeight="1">
      <c r="C435" s="33"/>
      <c r="F435" s="7"/>
      <c r="G435" s="2"/>
    </row>
    <row r="436" ht="15.75" customHeight="1">
      <c r="C436" s="33"/>
      <c r="F436" s="7"/>
      <c r="G436" s="2"/>
    </row>
    <row r="437" ht="15.75" customHeight="1">
      <c r="C437" s="33"/>
      <c r="F437" s="7"/>
      <c r="G437" s="2"/>
    </row>
    <row r="438" ht="15.75" customHeight="1">
      <c r="C438" s="33"/>
      <c r="F438" s="7"/>
      <c r="G438" s="2"/>
    </row>
    <row r="439" ht="15.75" customHeight="1">
      <c r="C439" s="33"/>
      <c r="F439" s="7"/>
      <c r="G439" s="2"/>
    </row>
    <row r="440" ht="15.75" customHeight="1">
      <c r="C440" s="33"/>
      <c r="F440" s="7"/>
      <c r="G440" s="2"/>
    </row>
    <row r="441" ht="15.75" customHeight="1">
      <c r="C441" s="33"/>
      <c r="F441" s="7"/>
      <c r="G441" s="2"/>
    </row>
    <row r="442" ht="15.75" customHeight="1">
      <c r="C442" s="33"/>
      <c r="F442" s="7"/>
      <c r="G442" s="2"/>
    </row>
    <row r="443" ht="15.75" customHeight="1">
      <c r="C443" s="33"/>
      <c r="F443" s="7"/>
      <c r="G443" s="2"/>
    </row>
    <row r="444" ht="15.75" customHeight="1">
      <c r="C444" s="33"/>
      <c r="F444" s="7"/>
      <c r="G444" s="2"/>
    </row>
    <row r="445" ht="15.75" customHeight="1">
      <c r="C445" s="33"/>
      <c r="F445" s="7"/>
      <c r="G445" s="2"/>
    </row>
    <row r="446" ht="15.75" customHeight="1">
      <c r="C446" s="33"/>
      <c r="F446" s="7"/>
      <c r="G446" s="2"/>
    </row>
    <row r="447" ht="15.75" customHeight="1">
      <c r="C447" s="33"/>
      <c r="F447" s="7"/>
      <c r="G447" s="2"/>
    </row>
    <row r="448" ht="15.75" customHeight="1">
      <c r="C448" s="33"/>
      <c r="F448" s="7"/>
      <c r="G448" s="2"/>
    </row>
    <row r="449" ht="15.75" customHeight="1">
      <c r="C449" s="33"/>
      <c r="F449" s="7"/>
      <c r="G449" s="2"/>
    </row>
    <row r="450" ht="15.75" customHeight="1">
      <c r="C450" s="33"/>
      <c r="F450" s="7"/>
      <c r="G450" s="2"/>
    </row>
    <row r="451" ht="15.75" customHeight="1">
      <c r="C451" s="33"/>
      <c r="F451" s="7"/>
      <c r="G451" s="2"/>
    </row>
    <row r="452" ht="15.75" customHeight="1">
      <c r="C452" s="33"/>
      <c r="F452" s="7"/>
      <c r="G452" s="2"/>
    </row>
    <row r="453" ht="15.75" customHeight="1">
      <c r="C453" s="33"/>
      <c r="F453" s="7"/>
      <c r="G453" s="2"/>
    </row>
    <row r="454" ht="15.75" customHeight="1">
      <c r="C454" s="33"/>
      <c r="F454" s="7"/>
      <c r="G454" s="2"/>
    </row>
    <row r="455" ht="15.75" customHeight="1">
      <c r="C455" s="33"/>
      <c r="F455" s="7"/>
      <c r="G455" s="2"/>
    </row>
    <row r="456" ht="15.75" customHeight="1">
      <c r="C456" s="33"/>
      <c r="F456" s="7"/>
      <c r="G456" s="2"/>
    </row>
    <row r="457" ht="15.75" customHeight="1">
      <c r="C457" s="33"/>
      <c r="F457" s="7"/>
      <c r="G457" s="2"/>
    </row>
    <row r="458" ht="15.75" customHeight="1">
      <c r="C458" s="33"/>
      <c r="F458" s="7"/>
      <c r="G458" s="2"/>
    </row>
    <row r="459" ht="15.75" customHeight="1">
      <c r="C459" s="33"/>
      <c r="F459" s="7"/>
      <c r="G459" s="2"/>
    </row>
    <row r="460" ht="15.75" customHeight="1">
      <c r="C460" s="33"/>
      <c r="F460" s="7"/>
      <c r="G460" s="2"/>
    </row>
    <row r="461" ht="15.75" customHeight="1">
      <c r="C461" s="33"/>
      <c r="F461" s="7"/>
      <c r="G461" s="2"/>
    </row>
    <row r="462" ht="15.75" customHeight="1">
      <c r="C462" s="33"/>
      <c r="F462" s="7"/>
      <c r="G462" s="2"/>
    </row>
    <row r="463" ht="15.75" customHeight="1">
      <c r="C463" s="33"/>
      <c r="F463" s="7"/>
      <c r="G463" s="2"/>
    </row>
    <row r="464" ht="15.75" customHeight="1">
      <c r="C464" s="33"/>
      <c r="F464" s="7"/>
      <c r="G464" s="2"/>
    </row>
    <row r="465" ht="15.75" customHeight="1">
      <c r="C465" s="33"/>
      <c r="F465" s="7"/>
      <c r="G465" s="2"/>
    </row>
    <row r="466" ht="15.75" customHeight="1">
      <c r="C466" s="33"/>
      <c r="F466" s="7"/>
      <c r="G466" s="2"/>
    </row>
    <row r="467" ht="15.75" customHeight="1">
      <c r="C467" s="33"/>
      <c r="F467" s="7"/>
      <c r="G467" s="2"/>
    </row>
    <row r="468" ht="15.75" customHeight="1">
      <c r="C468" s="33"/>
      <c r="F468" s="7"/>
      <c r="G468" s="2"/>
    </row>
    <row r="469" ht="15.75" customHeight="1">
      <c r="C469" s="33"/>
      <c r="F469" s="7"/>
      <c r="G469" s="2"/>
    </row>
    <row r="470" ht="15.75" customHeight="1">
      <c r="C470" s="33"/>
      <c r="F470" s="7"/>
      <c r="G470" s="2"/>
    </row>
    <row r="471" ht="15.75" customHeight="1">
      <c r="C471" s="33"/>
      <c r="F471" s="7"/>
      <c r="G471" s="2"/>
    </row>
    <row r="472" ht="15.75" customHeight="1">
      <c r="C472" s="33"/>
      <c r="F472" s="7"/>
      <c r="G472" s="2"/>
    </row>
    <row r="473" ht="15.75" customHeight="1">
      <c r="C473" s="33"/>
      <c r="F473" s="7"/>
      <c r="G473" s="2"/>
    </row>
    <row r="474" ht="15.75" customHeight="1">
      <c r="C474" s="33"/>
      <c r="F474" s="7"/>
      <c r="G474" s="2"/>
    </row>
    <row r="475" ht="15.75" customHeight="1">
      <c r="C475" s="33"/>
      <c r="F475" s="7"/>
      <c r="G475" s="2"/>
    </row>
    <row r="476" ht="15.75" customHeight="1">
      <c r="C476" s="33"/>
      <c r="F476" s="7"/>
      <c r="G476" s="2"/>
    </row>
    <row r="477" ht="15.75" customHeight="1">
      <c r="C477" s="33"/>
      <c r="F477" s="7"/>
      <c r="G477" s="2"/>
    </row>
    <row r="478" ht="15.75" customHeight="1">
      <c r="C478" s="33"/>
      <c r="F478" s="7"/>
      <c r="G478" s="2"/>
    </row>
    <row r="479" ht="15.75" customHeight="1">
      <c r="C479" s="33"/>
      <c r="F479" s="7"/>
      <c r="G479" s="2"/>
    </row>
    <row r="480" ht="15.75" customHeight="1">
      <c r="C480" s="33"/>
      <c r="F480" s="7"/>
      <c r="G480" s="2"/>
    </row>
    <row r="481" ht="15.75" customHeight="1">
      <c r="C481" s="33"/>
      <c r="F481" s="7"/>
      <c r="G481" s="2"/>
    </row>
    <row r="482" ht="15.75" customHeight="1">
      <c r="C482" s="33"/>
      <c r="F482" s="7"/>
      <c r="G482" s="2"/>
    </row>
    <row r="483" ht="15.75" customHeight="1">
      <c r="C483" s="33"/>
      <c r="F483" s="7"/>
      <c r="G483" s="2"/>
    </row>
    <row r="484" ht="15.75" customHeight="1">
      <c r="C484" s="33"/>
      <c r="F484" s="7"/>
      <c r="G484" s="2"/>
    </row>
    <row r="485" ht="15.75" customHeight="1">
      <c r="C485" s="33"/>
      <c r="F485" s="7"/>
      <c r="G485" s="2"/>
    </row>
    <row r="486" ht="15.75" customHeight="1">
      <c r="C486" s="33"/>
      <c r="F486" s="7"/>
      <c r="G486" s="2"/>
    </row>
    <row r="487" ht="15.75" customHeight="1">
      <c r="C487" s="33"/>
      <c r="F487" s="7"/>
      <c r="G487" s="2"/>
    </row>
    <row r="488" ht="15.75" customHeight="1">
      <c r="C488" s="33"/>
      <c r="F488" s="7"/>
      <c r="G488" s="2"/>
    </row>
    <row r="489" ht="15.75" customHeight="1">
      <c r="C489" s="33"/>
      <c r="F489" s="7"/>
      <c r="G489" s="2"/>
    </row>
    <row r="490" ht="15.75" customHeight="1">
      <c r="C490" s="33"/>
      <c r="F490" s="7"/>
      <c r="G490" s="2"/>
    </row>
    <row r="491" ht="15.75" customHeight="1">
      <c r="C491" s="33"/>
      <c r="F491" s="7"/>
      <c r="G491" s="2"/>
    </row>
    <row r="492" ht="15.75" customHeight="1">
      <c r="C492" s="33"/>
      <c r="F492" s="7"/>
      <c r="G492" s="2"/>
    </row>
    <row r="493" ht="15.75" customHeight="1">
      <c r="C493" s="33"/>
      <c r="F493" s="7"/>
      <c r="G493" s="2"/>
    </row>
    <row r="494" ht="15.75" customHeight="1">
      <c r="C494" s="33"/>
      <c r="F494" s="7"/>
      <c r="G494" s="2"/>
    </row>
    <row r="495" ht="15.75" customHeight="1">
      <c r="C495" s="33"/>
      <c r="F495" s="7"/>
      <c r="G495" s="2"/>
    </row>
    <row r="496" ht="15.75" customHeight="1">
      <c r="C496" s="33"/>
      <c r="F496" s="7"/>
      <c r="G496" s="2"/>
    </row>
    <row r="497" ht="15.75" customHeight="1">
      <c r="C497" s="33"/>
      <c r="F497" s="7"/>
      <c r="G497" s="2"/>
    </row>
    <row r="498" ht="15.75" customHeight="1">
      <c r="C498" s="33"/>
      <c r="F498" s="7"/>
      <c r="G498" s="2"/>
    </row>
    <row r="499" ht="15.75" customHeight="1">
      <c r="C499" s="33"/>
      <c r="F499" s="7"/>
      <c r="G499" s="2"/>
    </row>
    <row r="500" ht="15.75" customHeight="1">
      <c r="C500" s="33"/>
      <c r="F500" s="7"/>
      <c r="G500" s="2"/>
    </row>
    <row r="501" ht="15.75" customHeight="1">
      <c r="C501" s="33"/>
      <c r="F501" s="7"/>
      <c r="G501" s="2"/>
    </row>
    <row r="502" ht="15.75" customHeight="1">
      <c r="C502" s="33"/>
      <c r="F502" s="7"/>
      <c r="G502" s="2"/>
    </row>
    <row r="503" ht="15.75" customHeight="1">
      <c r="C503" s="33"/>
      <c r="F503" s="7"/>
      <c r="G503" s="2"/>
    </row>
    <row r="504" ht="15.75" customHeight="1">
      <c r="C504" s="33"/>
      <c r="F504" s="7"/>
      <c r="G504" s="2"/>
    </row>
    <row r="505" ht="15.75" customHeight="1">
      <c r="C505" s="33"/>
      <c r="F505" s="7"/>
      <c r="G505" s="2"/>
    </row>
    <row r="506" ht="15.75" customHeight="1">
      <c r="C506" s="33"/>
      <c r="F506" s="7"/>
      <c r="G506" s="2"/>
    </row>
    <row r="507" ht="15.75" customHeight="1">
      <c r="C507" s="33"/>
      <c r="F507" s="7"/>
      <c r="G507" s="2"/>
    </row>
    <row r="508" ht="15.75" customHeight="1">
      <c r="C508" s="33"/>
      <c r="F508" s="7"/>
      <c r="G508" s="2"/>
    </row>
    <row r="509" ht="15.75" customHeight="1">
      <c r="C509" s="33"/>
      <c r="F509" s="7"/>
      <c r="G509" s="2"/>
    </row>
    <row r="510" ht="15.75" customHeight="1">
      <c r="C510" s="33"/>
      <c r="F510" s="7"/>
      <c r="G510" s="2"/>
    </row>
    <row r="511" ht="15.75" customHeight="1">
      <c r="C511" s="33"/>
      <c r="F511" s="7"/>
      <c r="G511" s="2"/>
    </row>
    <row r="512" ht="15.75" customHeight="1">
      <c r="C512" s="33"/>
      <c r="F512" s="7"/>
      <c r="G512" s="2"/>
    </row>
    <row r="513" ht="15.75" customHeight="1">
      <c r="C513" s="33"/>
      <c r="F513" s="7"/>
      <c r="G513" s="2"/>
    </row>
    <row r="514" ht="15.75" customHeight="1">
      <c r="C514" s="33"/>
      <c r="F514" s="7"/>
      <c r="G514" s="2"/>
    </row>
    <row r="515" ht="15.75" customHeight="1">
      <c r="C515" s="33"/>
      <c r="F515" s="7"/>
      <c r="G515" s="2"/>
    </row>
    <row r="516" ht="15.75" customHeight="1">
      <c r="C516" s="33"/>
      <c r="F516" s="7"/>
      <c r="G516" s="2"/>
    </row>
    <row r="517" ht="15.75" customHeight="1">
      <c r="C517" s="33"/>
      <c r="F517" s="7"/>
      <c r="G517" s="2"/>
    </row>
    <row r="518" ht="15.75" customHeight="1">
      <c r="C518" s="33"/>
      <c r="F518" s="7"/>
      <c r="G518" s="2"/>
    </row>
    <row r="519" ht="15.75" customHeight="1">
      <c r="C519" s="33"/>
      <c r="F519" s="7"/>
      <c r="G519" s="2"/>
    </row>
    <row r="520" ht="15.75" customHeight="1">
      <c r="C520" s="33"/>
      <c r="F520" s="7"/>
      <c r="G520" s="2"/>
    </row>
    <row r="521" ht="15.75" customHeight="1">
      <c r="C521" s="33"/>
      <c r="F521" s="7"/>
      <c r="G521" s="2"/>
    </row>
    <row r="522" ht="15.75" customHeight="1">
      <c r="C522" s="33"/>
      <c r="F522" s="7"/>
      <c r="G522" s="2"/>
    </row>
    <row r="523" ht="15.75" customHeight="1">
      <c r="C523" s="33"/>
      <c r="F523" s="7"/>
      <c r="G523" s="2"/>
    </row>
    <row r="524" ht="15.75" customHeight="1">
      <c r="C524" s="33"/>
      <c r="F524" s="7"/>
      <c r="G524" s="2"/>
    </row>
    <row r="525" ht="15.75" customHeight="1">
      <c r="C525" s="33"/>
      <c r="F525" s="7"/>
      <c r="G525" s="2"/>
    </row>
    <row r="526" ht="15.75" customHeight="1">
      <c r="C526" s="33"/>
      <c r="F526" s="7"/>
      <c r="G526" s="2"/>
    </row>
    <row r="527" ht="15.75" customHeight="1">
      <c r="C527" s="33"/>
      <c r="F527" s="7"/>
      <c r="G527" s="2"/>
    </row>
    <row r="528" ht="15.75" customHeight="1">
      <c r="C528" s="33"/>
      <c r="F528" s="7"/>
      <c r="G528" s="2"/>
    </row>
    <row r="529" ht="15.75" customHeight="1">
      <c r="C529" s="33"/>
      <c r="F529" s="7"/>
      <c r="G529" s="2"/>
    </row>
    <row r="530" ht="15.75" customHeight="1">
      <c r="C530" s="33"/>
      <c r="F530" s="7"/>
      <c r="G530" s="2"/>
    </row>
    <row r="531" ht="15.75" customHeight="1">
      <c r="C531" s="33"/>
      <c r="F531" s="7"/>
      <c r="G531" s="2"/>
    </row>
    <row r="532" ht="15.75" customHeight="1">
      <c r="C532" s="33"/>
      <c r="F532" s="7"/>
      <c r="G532" s="2"/>
    </row>
    <row r="533" ht="15.75" customHeight="1">
      <c r="C533" s="33"/>
      <c r="F533" s="7"/>
      <c r="G533" s="2"/>
    </row>
    <row r="534" ht="15.75" customHeight="1">
      <c r="C534" s="33"/>
      <c r="F534" s="7"/>
      <c r="G534" s="2"/>
    </row>
    <row r="535" ht="15.75" customHeight="1">
      <c r="C535" s="33"/>
      <c r="F535" s="7"/>
      <c r="G535" s="2"/>
    </row>
    <row r="536" ht="15.75" customHeight="1">
      <c r="C536" s="33"/>
      <c r="F536" s="7"/>
      <c r="G536" s="2"/>
    </row>
    <row r="537" ht="15.75" customHeight="1">
      <c r="C537" s="33"/>
      <c r="F537" s="7"/>
      <c r="G537" s="2"/>
    </row>
    <row r="538" ht="15.75" customHeight="1">
      <c r="C538" s="33"/>
      <c r="F538" s="7"/>
      <c r="G538" s="2"/>
    </row>
    <row r="539" ht="15.75" customHeight="1">
      <c r="C539" s="33"/>
      <c r="F539" s="7"/>
      <c r="G539" s="2"/>
    </row>
    <row r="540" ht="15.75" customHeight="1">
      <c r="C540" s="33"/>
      <c r="F540" s="7"/>
      <c r="G540" s="2"/>
    </row>
    <row r="541" ht="15.75" customHeight="1">
      <c r="C541" s="33"/>
      <c r="F541" s="7"/>
      <c r="G541" s="2"/>
    </row>
    <row r="542" ht="15.75" customHeight="1">
      <c r="C542" s="33"/>
      <c r="F542" s="7"/>
      <c r="G542" s="2"/>
    </row>
    <row r="543" ht="15.75" customHeight="1">
      <c r="C543" s="33"/>
      <c r="F543" s="7"/>
      <c r="G543" s="2"/>
    </row>
    <row r="544" ht="15.75" customHeight="1">
      <c r="C544" s="33"/>
      <c r="F544" s="7"/>
      <c r="G544" s="2"/>
    </row>
    <row r="545" ht="15.75" customHeight="1">
      <c r="C545" s="33"/>
      <c r="F545" s="7"/>
      <c r="G545" s="2"/>
    </row>
    <row r="546" ht="15.75" customHeight="1">
      <c r="C546" s="33"/>
      <c r="F546" s="7"/>
      <c r="G546" s="2"/>
    </row>
    <row r="547" ht="15.75" customHeight="1">
      <c r="C547" s="33"/>
      <c r="F547" s="7"/>
      <c r="G547" s="2"/>
    </row>
    <row r="548" ht="15.75" customHeight="1">
      <c r="C548" s="33"/>
      <c r="F548" s="7"/>
      <c r="G548" s="2"/>
    </row>
    <row r="549" ht="15.75" customHeight="1">
      <c r="C549" s="33"/>
      <c r="F549" s="7"/>
      <c r="G549" s="2"/>
    </row>
    <row r="550" ht="15.75" customHeight="1">
      <c r="C550" s="33"/>
      <c r="F550" s="7"/>
      <c r="G550" s="2"/>
    </row>
    <row r="551" ht="15.75" customHeight="1">
      <c r="C551" s="33"/>
      <c r="F551" s="7"/>
      <c r="G551" s="2"/>
    </row>
    <row r="552" ht="15.75" customHeight="1">
      <c r="C552" s="33"/>
      <c r="F552" s="7"/>
      <c r="G552" s="2"/>
    </row>
    <row r="553" ht="15.75" customHeight="1">
      <c r="C553" s="33"/>
      <c r="F553" s="7"/>
      <c r="G553" s="2"/>
    </row>
    <row r="554" ht="15.75" customHeight="1">
      <c r="C554" s="33"/>
      <c r="F554" s="7"/>
      <c r="G554" s="2"/>
    </row>
    <row r="555" ht="15.75" customHeight="1">
      <c r="C555" s="33"/>
      <c r="F555" s="7"/>
      <c r="G555" s="2"/>
    </row>
    <row r="556" ht="15.75" customHeight="1">
      <c r="C556" s="33"/>
      <c r="F556" s="7"/>
      <c r="G556" s="2"/>
    </row>
    <row r="557" ht="15.75" customHeight="1">
      <c r="C557" s="33"/>
      <c r="F557" s="7"/>
      <c r="G557" s="2"/>
    </row>
    <row r="558" ht="15.75" customHeight="1">
      <c r="C558" s="33"/>
      <c r="F558" s="7"/>
      <c r="G558" s="2"/>
    </row>
    <row r="559" ht="15.75" customHeight="1">
      <c r="C559" s="33"/>
      <c r="F559" s="7"/>
      <c r="G559" s="2"/>
    </row>
    <row r="560" ht="15.75" customHeight="1">
      <c r="C560" s="33"/>
      <c r="F560" s="7"/>
      <c r="G560" s="2"/>
    </row>
    <row r="561" ht="15.75" customHeight="1">
      <c r="C561" s="33"/>
      <c r="F561" s="7"/>
      <c r="G561" s="2"/>
    </row>
    <row r="562" ht="15.75" customHeight="1">
      <c r="C562" s="33"/>
      <c r="F562" s="7"/>
      <c r="G562" s="2"/>
    </row>
    <row r="563" ht="15.75" customHeight="1">
      <c r="C563" s="33"/>
      <c r="F563" s="7"/>
      <c r="G563" s="2"/>
    </row>
    <row r="564" ht="15.75" customHeight="1">
      <c r="C564" s="33"/>
      <c r="F564" s="7"/>
      <c r="G564" s="2"/>
    </row>
    <row r="565" ht="15.75" customHeight="1">
      <c r="C565" s="33"/>
      <c r="F565" s="7"/>
      <c r="G565" s="2"/>
    </row>
    <row r="566" ht="15.75" customHeight="1">
      <c r="C566" s="33"/>
      <c r="F566" s="7"/>
      <c r="G566" s="2"/>
    </row>
    <row r="567" ht="15.75" customHeight="1">
      <c r="C567" s="33"/>
      <c r="F567" s="7"/>
      <c r="G567" s="2"/>
    </row>
    <row r="568" ht="15.75" customHeight="1">
      <c r="C568" s="33"/>
      <c r="F568" s="7"/>
      <c r="G568" s="2"/>
    </row>
    <row r="569" ht="15.75" customHeight="1">
      <c r="C569" s="33"/>
      <c r="F569" s="7"/>
      <c r="G569" s="2"/>
    </row>
    <row r="570" ht="15.75" customHeight="1">
      <c r="C570" s="33"/>
      <c r="F570" s="7"/>
      <c r="G570" s="2"/>
    </row>
    <row r="571" ht="15.75" customHeight="1">
      <c r="C571" s="33"/>
      <c r="F571" s="7"/>
      <c r="G571" s="2"/>
    </row>
    <row r="572" ht="15.75" customHeight="1">
      <c r="C572" s="33"/>
      <c r="F572" s="7"/>
      <c r="G572" s="2"/>
    </row>
    <row r="573" ht="15.75" customHeight="1">
      <c r="C573" s="33"/>
      <c r="F573" s="7"/>
      <c r="G573" s="2"/>
    </row>
    <row r="574" ht="15.75" customHeight="1">
      <c r="C574" s="33"/>
      <c r="F574" s="7"/>
      <c r="G574" s="2"/>
    </row>
    <row r="575" ht="15.75" customHeight="1">
      <c r="C575" s="33"/>
      <c r="F575" s="7"/>
      <c r="G575" s="2"/>
    </row>
    <row r="576" ht="15.75" customHeight="1">
      <c r="C576" s="33"/>
      <c r="F576" s="7"/>
      <c r="G576" s="2"/>
    </row>
    <row r="577" ht="15.75" customHeight="1">
      <c r="C577" s="33"/>
      <c r="F577" s="7"/>
      <c r="G577" s="2"/>
    </row>
    <row r="578" ht="15.75" customHeight="1">
      <c r="C578" s="33"/>
      <c r="F578" s="7"/>
      <c r="G578" s="2"/>
    </row>
    <row r="579" ht="15.75" customHeight="1">
      <c r="C579" s="33"/>
      <c r="F579" s="7"/>
      <c r="G579" s="2"/>
    </row>
    <row r="580" ht="15.75" customHeight="1">
      <c r="C580" s="33"/>
      <c r="F580" s="7"/>
      <c r="G580" s="2"/>
    </row>
    <row r="581" ht="15.75" customHeight="1">
      <c r="C581" s="33"/>
      <c r="F581" s="7"/>
      <c r="G581" s="2"/>
    </row>
    <row r="582" ht="15.75" customHeight="1">
      <c r="C582" s="33"/>
      <c r="F582" s="7"/>
      <c r="G582" s="2"/>
    </row>
    <row r="583" ht="15.75" customHeight="1">
      <c r="C583" s="33"/>
      <c r="F583" s="7"/>
      <c r="G583" s="2"/>
    </row>
    <row r="584" ht="15.75" customHeight="1">
      <c r="C584" s="33"/>
      <c r="F584" s="7"/>
      <c r="G584" s="2"/>
    </row>
    <row r="585" ht="15.75" customHeight="1">
      <c r="C585" s="33"/>
      <c r="F585" s="7"/>
      <c r="G585" s="2"/>
    </row>
    <row r="586" ht="15.75" customHeight="1">
      <c r="C586" s="33"/>
      <c r="F586" s="7"/>
      <c r="G586" s="2"/>
    </row>
    <row r="587" ht="15.75" customHeight="1">
      <c r="C587" s="33"/>
      <c r="F587" s="7"/>
      <c r="G587" s="2"/>
    </row>
    <row r="588" ht="15.75" customHeight="1">
      <c r="C588" s="33"/>
      <c r="F588" s="7"/>
      <c r="G588" s="2"/>
    </row>
    <row r="589" ht="15.75" customHeight="1">
      <c r="C589" s="33"/>
      <c r="F589" s="7"/>
      <c r="G589" s="2"/>
    </row>
    <row r="590" ht="15.75" customHeight="1">
      <c r="C590" s="33"/>
      <c r="F590" s="7"/>
      <c r="G590" s="2"/>
    </row>
    <row r="591" ht="15.75" customHeight="1">
      <c r="C591" s="33"/>
      <c r="F591" s="7"/>
      <c r="G591" s="2"/>
    </row>
    <row r="592" ht="15.75" customHeight="1">
      <c r="C592" s="33"/>
      <c r="F592" s="7"/>
      <c r="G592" s="2"/>
    </row>
    <row r="593" ht="15.75" customHeight="1">
      <c r="C593" s="33"/>
      <c r="F593" s="7"/>
      <c r="G593" s="2"/>
    </row>
    <row r="594" ht="15.75" customHeight="1">
      <c r="C594" s="33"/>
      <c r="F594" s="7"/>
      <c r="G594" s="2"/>
    </row>
    <row r="595" ht="15.75" customHeight="1">
      <c r="C595" s="33"/>
      <c r="F595" s="7"/>
      <c r="G595" s="2"/>
    </row>
    <row r="596" ht="15.75" customHeight="1">
      <c r="C596" s="33"/>
      <c r="F596" s="7"/>
      <c r="G596" s="2"/>
    </row>
    <row r="597" ht="15.75" customHeight="1">
      <c r="C597" s="33"/>
      <c r="F597" s="7"/>
      <c r="G597" s="2"/>
    </row>
    <row r="598" ht="15.75" customHeight="1">
      <c r="C598" s="33"/>
      <c r="F598" s="7"/>
      <c r="G598" s="2"/>
    </row>
    <row r="599" ht="15.75" customHeight="1">
      <c r="C599" s="33"/>
      <c r="F599" s="7"/>
      <c r="G599" s="2"/>
    </row>
    <row r="600" ht="15.75" customHeight="1">
      <c r="C600" s="33"/>
      <c r="F600" s="7"/>
      <c r="G600" s="2"/>
    </row>
    <row r="601" ht="15.75" customHeight="1">
      <c r="C601" s="33"/>
      <c r="F601" s="7"/>
      <c r="G601" s="2"/>
    </row>
    <row r="602" ht="15.75" customHeight="1">
      <c r="C602" s="33"/>
      <c r="F602" s="7"/>
      <c r="G602" s="2"/>
    </row>
    <row r="603" ht="15.75" customHeight="1">
      <c r="C603" s="33"/>
      <c r="F603" s="7"/>
      <c r="G603" s="2"/>
    </row>
    <row r="604" ht="15.75" customHeight="1">
      <c r="C604" s="33"/>
      <c r="F604" s="7"/>
      <c r="G604" s="2"/>
    </row>
    <row r="605" ht="15.75" customHeight="1">
      <c r="C605" s="33"/>
      <c r="F605" s="7"/>
      <c r="G605" s="2"/>
    </row>
    <row r="606" ht="15.75" customHeight="1">
      <c r="C606" s="33"/>
      <c r="F606" s="7"/>
      <c r="G606" s="2"/>
    </row>
    <row r="607" ht="15.75" customHeight="1">
      <c r="C607" s="33"/>
      <c r="F607" s="7"/>
      <c r="G607" s="2"/>
    </row>
    <row r="608" ht="15.75" customHeight="1">
      <c r="C608" s="33"/>
      <c r="F608" s="7"/>
      <c r="G608" s="2"/>
    </row>
    <row r="609" ht="15.75" customHeight="1">
      <c r="C609" s="33"/>
      <c r="F609" s="7"/>
      <c r="G609" s="2"/>
    </row>
    <row r="610" ht="15.75" customHeight="1">
      <c r="C610" s="33"/>
      <c r="F610" s="7"/>
      <c r="G610" s="2"/>
    </row>
    <row r="611" ht="15.75" customHeight="1">
      <c r="C611" s="33"/>
      <c r="F611" s="7"/>
      <c r="G611" s="2"/>
    </row>
    <row r="612" ht="15.75" customHeight="1">
      <c r="C612" s="33"/>
      <c r="F612" s="7"/>
      <c r="G612" s="2"/>
    </row>
    <row r="613" ht="15.75" customHeight="1">
      <c r="C613" s="33"/>
      <c r="F613" s="7"/>
      <c r="G613" s="2"/>
    </row>
    <row r="614" ht="15.75" customHeight="1">
      <c r="C614" s="33"/>
      <c r="F614" s="7"/>
      <c r="G614" s="2"/>
    </row>
    <row r="615" ht="15.75" customHeight="1">
      <c r="C615" s="33"/>
      <c r="F615" s="7"/>
      <c r="G615" s="2"/>
    </row>
    <row r="616" ht="15.75" customHeight="1">
      <c r="C616" s="33"/>
      <c r="F616" s="7"/>
      <c r="G616" s="2"/>
    </row>
    <row r="617" ht="15.75" customHeight="1">
      <c r="C617" s="33"/>
      <c r="F617" s="7"/>
      <c r="G617" s="2"/>
    </row>
    <row r="618" ht="15.75" customHeight="1">
      <c r="C618" s="33"/>
      <c r="F618" s="7"/>
      <c r="G618" s="2"/>
    </row>
    <row r="619" ht="15.75" customHeight="1">
      <c r="C619" s="33"/>
      <c r="F619" s="7"/>
      <c r="G619" s="2"/>
    </row>
    <row r="620" ht="15.75" customHeight="1">
      <c r="C620" s="33"/>
      <c r="F620" s="7"/>
      <c r="G620" s="2"/>
    </row>
    <row r="621" ht="15.75" customHeight="1">
      <c r="C621" s="33"/>
      <c r="F621" s="7"/>
      <c r="G621" s="2"/>
    </row>
    <row r="622" ht="15.75" customHeight="1">
      <c r="C622" s="33"/>
      <c r="F622" s="7"/>
      <c r="G622" s="2"/>
    </row>
    <row r="623" ht="15.75" customHeight="1">
      <c r="C623" s="33"/>
      <c r="F623" s="7"/>
      <c r="G623" s="2"/>
    </row>
    <row r="624" ht="15.75" customHeight="1">
      <c r="C624" s="33"/>
      <c r="F624" s="7"/>
      <c r="G624" s="2"/>
    </row>
    <row r="625" ht="15.75" customHeight="1">
      <c r="C625" s="33"/>
      <c r="F625" s="7"/>
      <c r="G625" s="2"/>
    </row>
    <row r="626" ht="15.75" customHeight="1">
      <c r="C626" s="33"/>
      <c r="F626" s="7"/>
      <c r="G626" s="2"/>
    </row>
    <row r="627" ht="15.75" customHeight="1">
      <c r="C627" s="33"/>
      <c r="F627" s="7"/>
      <c r="G627" s="2"/>
    </row>
    <row r="628" ht="15.75" customHeight="1">
      <c r="C628" s="33"/>
      <c r="F628" s="7"/>
      <c r="G628" s="2"/>
    </row>
    <row r="629" ht="15.75" customHeight="1">
      <c r="C629" s="33"/>
      <c r="F629" s="7"/>
      <c r="G629" s="2"/>
    </row>
    <row r="630" ht="15.75" customHeight="1">
      <c r="C630" s="33"/>
      <c r="F630" s="7"/>
      <c r="G630" s="2"/>
    </row>
    <row r="631" ht="15.75" customHeight="1">
      <c r="C631" s="33"/>
      <c r="F631" s="7"/>
      <c r="G631" s="2"/>
    </row>
    <row r="632" ht="15.75" customHeight="1">
      <c r="C632" s="33"/>
      <c r="F632" s="7"/>
      <c r="G632" s="2"/>
    </row>
    <row r="633" ht="15.75" customHeight="1">
      <c r="C633" s="33"/>
      <c r="F633" s="7"/>
      <c r="G633" s="2"/>
    </row>
    <row r="634" ht="15.75" customHeight="1">
      <c r="C634" s="33"/>
      <c r="F634" s="7"/>
      <c r="G634" s="2"/>
    </row>
    <row r="635" ht="15.75" customHeight="1">
      <c r="C635" s="33"/>
      <c r="F635" s="7"/>
      <c r="G635" s="2"/>
    </row>
    <row r="636" ht="15.75" customHeight="1">
      <c r="C636" s="33"/>
      <c r="F636" s="7"/>
      <c r="G636" s="2"/>
    </row>
    <row r="637" ht="15.75" customHeight="1">
      <c r="C637" s="33"/>
      <c r="F637" s="7"/>
      <c r="G637" s="2"/>
    </row>
    <row r="638" ht="15.75" customHeight="1">
      <c r="C638" s="33"/>
      <c r="F638" s="7"/>
      <c r="G638" s="2"/>
    </row>
    <row r="639" ht="15.75" customHeight="1">
      <c r="C639" s="33"/>
      <c r="F639" s="7"/>
      <c r="G639" s="2"/>
    </row>
    <row r="640" ht="15.75" customHeight="1">
      <c r="C640" s="33"/>
      <c r="F640" s="7"/>
      <c r="G640" s="2"/>
    </row>
    <row r="641" ht="15.75" customHeight="1">
      <c r="C641" s="33"/>
      <c r="F641" s="7"/>
      <c r="G641" s="2"/>
    </row>
    <row r="642" ht="15.75" customHeight="1">
      <c r="C642" s="33"/>
      <c r="F642" s="7"/>
      <c r="G642" s="2"/>
    </row>
    <row r="643" ht="15.75" customHeight="1">
      <c r="C643" s="33"/>
      <c r="F643" s="7"/>
      <c r="G643" s="2"/>
    </row>
    <row r="644" ht="15.75" customHeight="1">
      <c r="C644" s="33"/>
      <c r="F644" s="7"/>
      <c r="G644" s="2"/>
    </row>
    <row r="645" ht="15.75" customHeight="1">
      <c r="C645" s="33"/>
      <c r="F645" s="7"/>
      <c r="G645" s="2"/>
    </row>
    <row r="646" ht="15.75" customHeight="1">
      <c r="C646" s="33"/>
      <c r="F646" s="7"/>
      <c r="G646" s="2"/>
    </row>
    <row r="647" ht="15.75" customHeight="1">
      <c r="C647" s="33"/>
      <c r="F647" s="7"/>
      <c r="G647" s="2"/>
    </row>
    <row r="648" ht="15.75" customHeight="1">
      <c r="C648" s="33"/>
      <c r="F648" s="7"/>
      <c r="G648" s="2"/>
    </row>
    <row r="649" ht="15.75" customHeight="1">
      <c r="C649" s="33"/>
      <c r="F649" s="7"/>
      <c r="G649" s="2"/>
    </row>
    <row r="650" ht="15.75" customHeight="1">
      <c r="C650" s="33"/>
      <c r="F650" s="7"/>
      <c r="G650" s="2"/>
    </row>
    <row r="651" ht="15.75" customHeight="1">
      <c r="C651" s="33"/>
      <c r="F651" s="7"/>
      <c r="G651" s="2"/>
    </row>
    <row r="652" ht="15.75" customHeight="1">
      <c r="C652" s="33"/>
      <c r="F652" s="7"/>
      <c r="G652" s="2"/>
    </row>
    <row r="653" ht="15.75" customHeight="1">
      <c r="C653" s="33"/>
      <c r="F653" s="7"/>
      <c r="G653" s="2"/>
    </row>
    <row r="654" ht="15.75" customHeight="1">
      <c r="C654" s="33"/>
      <c r="F654" s="7"/>
      <c r="G654" s="2"/>
    </row>
    <row r="655" ht="15.75" customHeight="1">
      <c r="C655" s="33"/>
      <c r="F655" s="7"/>
      <c r="G655" s="2"/>
    </row>
    <row r="656" ht="15.75" customHeight="1">
      <c r="C656" s="33"/>
      <c r="F656" s="7"/>
      <c r="G656" s="2"/>
    </row>
    <row r="657" ht="15.75" customHeight="1">
      <c r="C657" s="33"/>
      <c r="F657" s="7"/>
      <c r="G657" s="2"/>
    </row>
    <row r="658" ht="15.75" customHeight="1">
      <c r="C658" s="33"/>
      <c r="F658" s="7"/>
      <c r="G658" s="2"/>
    </row>
    <row r="659" ht="15.75" customHeight="1">
      <c r="C659" s="33"/>
      <c r="F659" s="7"/>
      <c r="G659" s="2"/>
    </row>
    <row r="660" ht="15.75" customHeight="1">
      <c r="C660" s="33"/>
      <c r="F660" s="7"/>
      <c r="G660" s="2"/>
    </row>
    <row r="661" ht="15.75" customHeight="1">
      <c r="C661" s="33"/>
      <c r="F661" s="7"/>
      <c r="G661" s="2"/>
    </row>
    <row r="662" ht="15.75" customHeight="1">
      <c r="C662" s="33"/>
      <c r="F662" s="7"/>
      <c r="G662" s="2"/>
    </row>
    <row r="663" ht="15.75" customHeight="1">
      <c r="C663" s="33"/>
      <c r="F663" s="7"/>
      <c r="G663" s="2"/>
    </row>
    <row r="664" ht="15.75" customHeight="1">
      <c r="C664" s="33"/>
      <c r="F664" s="7"/>
      <c r="G664" s="2"/>
    </row>
    <row r="665" ht="15.75" customHeight="1">
      <c r="C665" s="33"/>
      <c r="F665" s="7"/>
      <c r="G665" s="2"/>
    </row>
    <row r="666" ht="15.75" customHeight="1">
      <c r="C666" s="33"/>
      <c r="F666" s="7"/>
      <c r="G666" s="2"/>
    </row>
    <row r="667" ht="15.75" customHeight="1">
      <c r="C667" s="33"/>
      <c r="F667" s="7"/>
      <c r="G667" s="2"/>
    </row>
    <row r="668" ht="15.75" customHeight="1">
      <c r="C668" s="33"/>
      <c r="F668" s="7"/>
      <c r="G668" s="2"/>
    </row>
    <row r="669" ht="15.75" customHeight="1">
      <c r="C669" s="33"/>
      <c r="F669" s="7"/>
      <c r="G669" s="2"/>
    </row>
    <row r="670" ht="15.75" customHeight="1">
      <c r="C670" s="33"/>
      <c r="F670" s="7"/>
      <c r="G670" s="2"/>
    </row>
    <row r="671" ht="15.75" customHeight="1">
      <c r="C671" s="33"/>
      <c r="F671" s="7"/>
      <c r="G671" s="2"/>
    </row>
    <row r="672" ht="15.75" customHeight="1">
      <c r="C672" s="33"/>
      <c r="F672" s="7"/>
      <c r="G672" s="2"/>
    </row>
    <row r="673" ht="15.75" customHeight="1">
      <c r="C673" s="33"/>
      <c r="F673" s="7"/>
      <c r="G673" s="2"/>
    </row>
    <row r="674" ht="15.75" customHeight="1">
      <c r="C674" s="33"/>
      <c r="F674" s="7"/>
      <c r="G674" s="2"/>
    </row>
    <row r="675" ht="15.75" customHeight="1">
      <c r="C675" s="33"/>
      <c r="F675" s="7"/>
      <c r="G675" s="2"/>
    </row>
    <row r="676" ht="15.75" customHeight="1">
      <c r="C676" s="33"/>
      <c r="F676" s="7"/>
      <c r="G676" s="2"/>
    </row>
    <row r="677" ht="15.75" customHeight="1">
      <c r="C677" s="33"/>
      <c r="F677" s="7"/>
      <c r="G677" s="2"/>
    </row>
    <row r="678" ht="15.75" customHeight="1">
      <c r="C678" s="33"/>
      <c r="F678" s="7"/>
      <c r="G678" s="2"/>
    </row>
    <row r="679" ht="15.75" customHeight="1">
      <c r="C679" s="33"/>
      <c r="F679" s="7"/>
      <c r="G679" s="2"/>
    </row>
    <row r="680" ht="15.75" customHeight="1">
      <c r="C680" s="33"/>
      <c r="F680" s="7"/>
      <c r="G680" s="2"/>
    </row>
    <row r="681" ht="15.75" customHeight="1">
      <c r="C681" s="33"/>
      <c r="F681" s="7"/>
      <c r="G681" s="2"/>
    </row>
    <row r="682" ht="15.75" customHeight="1">
      <c r="C682" s="33"/>
      <c r="F682" s="7"/>
      <c r="G682" s="2"/>
    </row>
    <row r="683" ht="15.75" customHeight="1">
      <c r="C683" s="33"/>
      <c r="F683" s="7"/>
      <c r="G683" s="2"/>
    </row>
    <row r="684" ht="15.75" customHeight="1">
      <c r="C684" s="33"/>
      <c r="F684" s="7"/>
      <c r="G684" s="2"/>
    </row>
    <row r="685" ht="15.75" customHeight="1">
      <c r="C685" s="33"/>
      <c r="F685" s="7"/>
      <c r="G685" s="2"/>
    </row>
    <row r="686" ht="15.75" customHeight="1">
      <c r="C686" s="33"/>
      <c r="F686" s="7"/>
      <c r="G686" s="2"/>
    </row>
    <row r="687" ht="15.75" customHeight="1">
      <c r="C687" s="33"/>
      <c r="F687" s="7"/>
      <c r="G687" s="2"/>
    </row>
    <row r="688" ht="15.75" customHeight="1">
      <c r="C688" s="33"/>
      <c r="F688" s="7"/>
      <c r="G688" s="2"/>
    </row>
    <row r="689" ht="15.75" customHeight="1">
      <c r="C689" s="33"/>
      <c r="F689" s="7"/>
      <c r="G689" s="2"/>
    </row>
    <row r="690" ht="15.75" customHeight="1">
      <c r="C690" s="33"/>
      <c r="F690" s="7"/>
      <c r="G690" s="2"/>
    </row>
    <row r="691" ht="15.75" customHeight="1">
      <c r="C691" s="33"/>
      <c r="F691" s="7"/>
      <c r="G691" s="2"/>
    </row>
    <row r="692" ht="15.75" customHeight="1">
      <c r="C692" s="33"/>
      <c r="F692" s="7"/>
      <c r="G692" s="2"/>
    </row>
    <row r="693" ht="15.75" customHeight="1">
      <c r="C693" s="33"/>
      <c r="F693" s="7"/>
      <c r="G693" s="2"/>
    </row>
    <row r="694" ht="15.75" customHeight="1">
      <c r="C694" s="33"/>
      <c r="F694" s="7"/>
      <c r="G694" s="2"/>
    </row>
    <row r="695" ht="15.75" customHeight="1">
      <c r="C695" s="33"/>
      <c r="F695" s="7"/>
      <c r="G695" s="2"/>
    </row>
    <row r="696" ht="15.75" customHeight="1">
      <c r="C696" s="33"/>
      <c r="F696" s="7"/>
      <c r="G696" s="2"/>
    </row>
    <row r="697" ht="15.75" customHeight="1">
      <c r="C697" s="33"/>
      <c r="F697" s="7"/>
      <c r="G697" s="2"/>
    </row>
    <row r="698" ht="15.75" customHeight="1">
      <c r="C698" s="33"/>
      <c r="F698" s="7"/>
      <c r="G698" s="2"/>
    </row>
    <row r="699" ht="15.75" customHeight="1">
      <c r="C699" s="33"/>
      <c r="F699" s="7"/>
      <c r="G699" s="2"/>
    </row>
    <row r="700" ht="15.75" customHeight="1">
      <c r="C700" s="33"/>
      <c r="F700" s="7"/>
      <c r="G700" s="2"/>
    </row>
    <row r="701" ht="15.75" customHeight="1">
      <c r="C701" s="33"/>
      <c r="F701" s="7"/>
      <c r="G701" s="2"/>
    </row>
    <row r="702" ht="15.75" customHeight="1">
      <c r="C702" s="33"/>
      <c r="F702" s="7"/>
      <c r="G702" s="2"/>
    </row>
    <row r="703" ht="15.75" customHeight="1">
      <c r="C703" s="33"/>
      <c r="F703" s="7"/>
      <c r="G703" s="2"/>
    </row>
    <row r="704" ht="15.75" customHeight="1">
      <c r="C704" s="33"/>
      <c r="F704" s="7"/>
      <c r="G704" s="2"/>
    </row>
    <row r="705" ht="15.75" customHeight="1">
      <c r="C705" s="33"/>
      <c r="F705" s="7"/>
      <c r="G705" s="2"/>
    </row>
    <row r="706" ht="15.75" customHeight="1">
      <c r="C706" s="33"/>
      <c r="F706" s="7"/>
      <c r="G706" s="2"/>
    </row>
    <row r="707" ht="15.75" customHeight="1">
      <c r="C707" s="33"/>
      <c r="F707" s="7"/>
      <c r="G707" s="2"/>
    </row>
    <row r="708" ht="15.75" customHeight="1">
      <c r="C708" s="33"/>
      <c r="F708" s="7"/>
      <c r="G708" s="2"/>
    </row>
    <row r="709" ht="15.75" customHeight="1">
      <c r="C709" s="33"/>
      <c r="F709" s="7"/>
      <c r="G709" s="2"/>
    </row>
    <row r="710" ht="15.75" customHeight="1">
      <c r="C710" s="33"/>
      <c r="F710" s="7"/>
      <c r="G710" s="2"/>
    </row>
    <row r="711" ht="15.75" customHeight="1">
      <c r="C711" s="33"/>
      <c r="F711" s="7"/>
      <c r="G711" s="2"/>
    </row>
    <row r="712" ht="15.75" customHeight="1">
      <c r="C712" s="33"/>
      <c r="F712" s="7"/>
      <c r="G712" s="2"/>
    </row>
    <row r="713" ht="15.75" customHeight="1">
      <c r="C713" s="33"/>
      <c r="F713" s="7"/>
      <c r="G713" s="2"/>
    </row>
    <row r="714" ht="15.75" customHeight="1">
      <c r="C714" s="33"/>
      <c r="F714" s="7"/>
      <c r="G714" s="2"/>
    </row>
    <row r="715" ht="15.75" customHeight="1">
      <c r="C715" s="33"/>
      <c r="F715" s="7"/>
      <c r="G715" s="2"/>
    </row>
    <row r="716" ht="15.75" customHeight="1">
      <c r="C716" s="33"/>
      <c r="F716" s="7"/>
      <c r="G716" s="2"/>
    </row>
    <row r="717" ht="15.75" customHeight="1">
      <c r="C717" s="33"/>
      <c r="F717" s="7"/>
      <c r="G717" s="2"/>
    </row>
    <row r="718" ht="15.75" customHeight="1">
      <c r="C718" s="33"/>
      <c r="F718" s="7"/>
      <c r="G718" s="2"/>
    </row>
    <row r="719" ht="15.75" customHeight="1">
      <c r="C719" s="33"/>
      <c r="F719" s="7"/>
      <c r="G719" s="2"/>
    </row>
    <row r="720" ht="15.75" customHeight="1">
      <c r="C720" s="33"/>
      <c r="F720" s="7"/>
      <c r="G720" s="2"/>
    </row>
    <row r="721" ht="15.75" customHeight="1">
      <c r="C721" s="33"/>
      <c r="F721" s="7"/>
      <c r="G721" s="2"/>
    </row>
    <row r="722" ht="15.75" customHeight="1">
      <c r="C722" s="33"/>
      <c r="F722" s="7"/>
      <c r="G722" s="2"/>
    </row>
    <row r="723" ht="15.75" customHeight="1">
      <c r="C723" s="33"/>
      <c r="F723" s="7"/>
      <c r="G723" s="2"/>
    </row>
    <row r="724" ht="15.75" customHeight="1">
      <c r="C724" s="33"/>
      <c r="F724" s="7"/>
      <c r="G724" s="2"/>
    </row>
    <row r="725" ht="15.75" customHeight="1">
      <c r="C725" s="33"/>
      <c r="F725" s="7"/>
      <c r="G725" s="2"/>
    </row>
    <row r="726" ht="15.75" customHeight="1">
      <c r="C726" s="33"/>
      <c r="F726" s="7"/>
      <c r="G726" s="2"/>
    </row>
    <row r="727" ht="15.75" customHeight="1">
      <c r="C727" s="33"/>
      <c r="F727" s="7"/>
      <c r="G727" s="2"/>
    </row>
    <row r="728" ht="15.75" customHeight="1">
      <c r="C728" s="33"/>
      <c r="F728" s="7"/>
      <c r="G728" s="2"/>
    </row>
    <row r="729" ht="15.75" customHeight="1">
      <c r="C729" s="33"/>
      <c r="F729" s="7"/>
      <c r="G729" s="2"/>
    </row>
    <row r="730" ht="15.75" customHeight="1">
      <c r="C730" s="33"/>
      <c r="F730" s="7"/>
      <c r="G730" s="2"/>
    </row>
    <row r="731" ht="15.75" customHeight="1">
      <c r="C731" s="33"/>
      <c r="F731" s="7"/>
      <c r="G731" s="2"/>
    </row>
    <row r="732" ht="15.75" customHeight="1">
      <c r="C732" s="33"/>
      <c r="F732" s="7"/>
      <c r="G732" s="2"/>
    </row>
    <row r="733" ht="15.75" customHeight="1">
      <c r="C733" s="33"/>
      <c r="F733" s="7"/>
      <c r="G733" s="2"/>
    </row>
    <row r="734" ht="15.75" customHeight="1">
      <c r="C734" s="33"/>
      <c r="F734" s="7"/>
      <c r="G734" s="2"/>
    </row>
    <row r="735" ht="15.75" customHeight="1">
      <c r="C735" s="33"/>
      <c r="F735" s="7"/>
      <c r="G735" s="2"/>
    </row>
    <row r="736" ht="15.75" customHeight="1">
      <c r="C736" s="33"/>
      <c r="F736" s="7"/>
      <c r="G736" s="2"/>
    </row>
    <row r="737" ht="15.75" customHeight="1">
      <c r="C737" s="33"/>
      <c r="F737" s="7"/>
      <c r="G737" s="2"/>
    </row>
    <row r="738" ht="15.75" customHeight="1">
      <c r="C738" s="33"/>
      <c r="F738" s="7"/>
      <c r="G738" s="2"/>
    </row>
    <row r="739" ht="15.75" customHeight="1">
      <c r="C739" s="33"/>
      <c r="F739" s="7"/>
      <c r="G739" s="2"/>
    </row>
    <row r="740" ht="15.75" customHeight="1">
      <c r="C740" s="33"/>
      <c r="F740" s="7"/>
      <c r="G740" s="2"/>
    </row>
    <row r="741" ht="15.75" customHeight="1">
      <c r="C741" s="33"/>
      <c r="F741" s="7"/>
      <c r="G741" s="2"/>
    </row>
    <row r="742" ht="15.75" customHeight="1">
      <c r="C742" s="33"/>
      <c r="F742" s="7"/>
      <c r="G742" s="2"/>
    </row>
    <row r="743" ht="15.75" customHeight="1">
      <c r="C743" s="33"/>
      <c r="F743" s="7"/>
      <c r="G743" s="2"/>
    </row>
    <row r="744" ht="15.75" customHeight="1">
      <c r="C744" s="33"/>
      <c r="F744" s="7"/>
      <c r="G744" s="2"/>
    </row>
    <row r="745" ht="15.75" customHeight="1">
      <c r="C745" s="33"/>
      <c r="F745" s="7"/>
      <c r="G745" s="2"/>
    </row>
    <row r="746" ht="15.75" customHeight="1">
      <c r="C746" s="33"/>
      <c r="F746" s="7"/>
      <c r="G746" s="2"/>
    </row>
    <row r="747" ht="15.75" customHeight="1">
      <c r="C747" s="33"/>
      <c r="F747" s="7"/>
      <c r="G747" s="2"/>
    </row>
    <row r="748" ht="15.75" customHeight="1">
      <c r="C748" s="33"/>
      <c r="F748" s="7"/>
      <c r="G748" s="2"/>
    </row>
    <row r="749" ht="15.75" customHeight="1">
      <c r="C749" s="33"/>
      <c r="F749" s="7"/>
      <c r="G749" s="2"/>
    </row>
    <row r="750" ht="15.75" customHeight="1">
      <c r="C750" s="33"/>
      <c r="F750" s="7"/>
      <c r="G750" s="2"/>
    </row>
    <row r="751" ht="15.75" customHeight="1">
      <c r="C751" s="33"/>
      <c r="F751" s="7"/>
      <c r="G751" s="2"/>
    </row>
    <row r="752" ht="15.75" customHeight="1">
      <c r="C752" s="33"/>
      <c r="F752" s="7"/>
      <c r="G752" s="2"/>
    </row>
    <row r="753" ht="15.75" customHeight="1">
      <c r="C753" s="33"/>
      <c r="F753" s="7"/>
      <c r="G753" s="2"/>
    </row>
    <row r="754" ht="15.75" customHeight="1">
      <c r="C754" s="33"/>
      <c r="F754" s="7"/>
      <c r="G754" s="2"/>
    </row>
    <row r="755" ht="15.75" customHeight="1">
      <c r="C755" s="33"/>
      <c r="F755" s="7"/>
      <c r="G755" s="2"/>
    </row>
    <row r="756" ht="15.75" customHeight="1">
      <c r="C756" s="33"/>
      <c r="F756" s="7"/>
      <c r="G756" s="2"/>
    </row>
    <row r="757" ht="15.75" customHeight="1">
      <c r="C757" s="33"/>
      <c r="F757" s="7"/>
      <c r="G757" s="2"/>
    </row>
    <row r="758" ht="15.75" customHeight="1">
      <c r="C758" s="33"/>
      <c r="F758" s="7"/>
      <c r="G758" s="2"/>
    </row>
    <row r="759" ht="15.75" customHeight="1">
      <c r="C759" s="33"/>
      <c r="F759" s="7"/>
      <c r="G759" s="2"/>
    </row>
    <row r="760" ht="15.75" customHeight="1">
      <c r="C760" s="33"/>
      <c r="F760" s="7"/>
      <c r="G760" s="2"/>
    </row>
    <row r="761" ht="15.75" customHeight="1">
      <c r="C761" s="33"/>
      <c r="F761" s="7"/>
      <c r="G761" s="2"/>
    </row>
    <row r="762" ht="15.75" customHeight="1">
      <c r="C762" s="33"/>
      <c r="F762" s="7"/>
      <c r="G762" s="2"/>
    </row>
    <row r="763" ht="15.75" customHeight="1">
      <c r="C763" s="33"/>
      <c r="F763" s="7"/>
      <c r="G763" s="2"/>
    </row>
    <row r="764" ht="15.75" customHeight="1">
      <c r="C764" s="33"/>
      <c r="F764" s="7"/>
      <c r="G764" s="2"/>
    </row>
    <row r="765" ht="15.75" customHeight="1">
      <c r="C765" s="33"/>
      <c r="F765" s="7"/>
      <c r="G765" s="2"/>
    </row>
    <row r="766" ht="15.75" customHeight="1">
      <c r="C766" s="33"/>
      <c r="F766" s="7"/>
      <c r="G766" s="2"/>
    </row>
    <row r="767" ht="15.75" customHeight="1">
      <c r="C767" s="33"/>
      <c r="F767" s="7"/>
      <c r="G767" s="2"/>
    </row>
    <row r="768" ht="15.75" customHeight="1">
      <c r="C768" s="33"/>
      <c r="F768" s="7"/>
      <c r="G768" s="2"/>
    </row>
    <row r="769" ht="15.75" customHeight="1">
      <c r="C769" s="33"/>
      <c r="F769" s="7"/>
      <c r="G769" s="2"/>
    </row>
    <row r="770" ht="15.75" customHeight="1">
      <c r="C770" s="33"/>
      <c r="F770" s="7"/>
      <c r="G770" s="2"/>
    </row>
    <row r="771" ht="15.75" customHeight="1">
      <c r="C771" s="33"/>
      <c r="F771" s="7"/>
      <c r="G771" s="2"/>
    </row>
    <row r="772" ht="15.75" customHeight="1">
      <c r="C772" s="33"/>
      <c r="F772" s="7"/>
      <c r="G772" s="2"/>
    </row>
    <row r="773" ht="15.75" customHeight="1">
      <c r="C773" s="33"/>
      <c r="F773" s="7"/>
      <c r="G773" s="2"/>
    </row>
    <row r="774" ht="15.75" customHeight="1">
      <c r="C774" s="33"/>
      <c r="F774" s="7"/>
      <c r="G774" s="2"/>
    </row>
    <row r="775" ht="15.75" customHeight="1">
      <c r="C775" s="33"/>
      <c r="F775" s="7"/>
      <c r="G775" s="2"/>
    </row>
    <row r="776" ht="15.75" customHeight="1">
      <c r="C776" s="33"/>
      <c r="F776" s="7"/>
      <c r="G776" s="2"/>
    </row>
    <row r="777" ht="15.75" customHeight="1">
      <c r="C777" s="33"/>
      <c r="F777" s="7"/>
      <c r="G777" s="2"/>
    </row>
    <row r="778" ht="15.75" customHeight="1">
      <c r="C778" s="33"/>
      <c r="F778" s="7"/>
      <c r="G778" s="2"/>
    </row>
    <row r="779" ht="15.75" customHeight="1">
      <c r="C779" s="33"/>
      <c r="F779" s="7"/>
      <c r="G779" s="2"/>
    </row>
    <row r="780" ht="15.75" customHeight="1">
      <c r="C780" s="33"/>
      <c r="F780" s="7"/>
      <c r="G780" s="2"/>
    </row>
    <row r="781" ht="15.75" customHeight="1">
      <c r="C781" s="33"/>
      <c r="F781" s="7"/>
      <c r="G781" s="2"/>
    </row>
    <row r="782" ht="15.75" customHeight="1">
      <c r="C782" s="33"/>
      <c r="F782" s="7"/>
      <c r="G782" s="2"/>
    </row>
    <row r="783" ht="15.75" customHeight="1">
      <c r="C783" s="33"/>
      <c r="F783" s="7"/>
      <c r="G783" s="2"/>
    </row>
    <row r="784" ht="15.75" customHeight="1">
      <c r="C784" s="33"/>
      <c r="F784" s="7"/>
      <c r="G784" s="2"/>
    </row>
    <row r="785" ht="15.75" customHeight="1">
      <c r="C785" s="33"/>
      <c r="F785" s="7"/>
      <c r="G785" s="2"/>
    </row>
    <row r="786" ht="15.75" customHeight="1">
      <c r="C786" s="33"/>
      <c r="F786" s="7"/>
      <c r="G786" s="2"/>
    </row>
    <row r="787" ht="15.75" customHeight="1">
      <c r="C787" s="33"/>
      <c r="F787" s="7"/>
      <c r="G787" s="2"/>
    </row>
    <row r="788" ht="15.75" customHeight="1">
      <c r="C788" s="33"/>
      <c r="F788" s="7"/>
      <c r="G788" s="2"/>
    </row>
    <row r="789" ht="15.75" customHeight="1">
      <c r="C789" s="33"/>
      <c r="F789" s="7"/>
      <c r="G789" s="2"/>
    </row>
    <row r="790" ht="15.75" customHeight="1">
      <c r="C790" s="33"/>
      <c r="F790" s="7"/>
      <c r="G790" s="2"/>
    </row>
    <row r="791" ht="15.75" customHeight="1">
      <c r="C791" s="33"/>
      <c r="F791" s="7"/>
      <c r="G791" s="2"/>
    </row>
    <row r="792" ht="15.75" customHeight="1">
      <c r="C792" s="33"/>
      <c r="F792" s="7"/>
      <c r="G792" s="2"/>
    </row>
    <row r="793" ht="15.75" customHeight="1">
      <c r="C793" s="33"/>
      <c r="F793" s="7"/>
      <c r="G793" s="2"/>
    </row>
    <row r="794" ht="15.75" customHeight="1">
      <c r="C794" s="33"/>
      <c r="F794" s="7"/>
      <c r="G794" s="2"/>
    </row>
    <row r="795" ht="15.75" customHeight="1">
      <c r="C795" s="33"/>
      <c r="F795" s="7"/>
      <c r="G795" s="2"/>
    </row>
    <row r="796" ht="15.75" customHeight="1">
      <c r="C796" s="33"/>
      <c r="F796" s="7"/>
      <c r="G796" s="2"/>
    </row>
    <row r="797" ht="15.75" customHeight="1">
      <c r="C797" s="33"/>
      <c r="F797" s="7"/>
      <c r="G797" s="2"/>
    </row>
    <row r="798" ht="15.75" customHeight="1">
      <c r="C798" s="33"/>
      <c r="F798" s="7"/>
      <c r="G798" s="2"/>
    </row>
    <row r="799" ht="15.75" customHeight="1">
      <c r="C799" s="33"/>
      <c r="F799" s="7"/>
      <c r="G799" s="2"/>
    </row>
    <row r="800" ht="15.75" customHeight="1">
      <c r="C800" s="33"/>
      <c r="F800" s="7"/>
      <c r="G800" s="2"/>
    </row>
    <row r="801" ht="15.75" customHeight="1">
      <c r="C801" s="33"/>
      <c r="F801" s="7"/>
      <c r="G801" s="2"/>
    </row>
    <row r="802" ht="15.75" customHeight="1">
      <c r="C802" s="33"/>
      <c r="F802" s="7"/>
      <c r="G802" s="2"/>
    </row>
    <row r="803" ht="15.75" customHeight="1">
      <c r="C803" s="33"/>
      <c r="F803" s="7"/>
      <c r="G803" s="2"/>
    </row>
    <row r="804" ht="15.75" customHeight="1">
      <c r="C804" s="33"/>
      <c r="F804" s="7"/>
      <c r="G804" s="2"/>
    </row>
    <row r="805" ht="15.75" customHeight="1">
      <c r="C805" s="33"/>
      <c r="F805" s="7"/>
      <c r="G805" s="2"/>
    </row>
    <row r="806" ht="15.75" customHeight="1">
      <c r="C806" s="33"/>
      <c r="F806" s="7"/>
      <c r="G806" s="2"/>
    </row>
    <row r="807" ht="15.75" customHeight="1">
      <c r="C807" s="33"/>
      <c r="F807" s="7"/>
      <c r="G807" s="2"/>
    </row>
    <row r="808" ht="15.75" customHeight="1">
      <c r="C808" s="33"/>
      <c r="F808" s="7"/>
      <c r="G808" s="2"/>
    </row>
    <row r="809" ht="15.75" customHeight="1">
      <c r="C809" s="33"/>
      <c r="F809" s="7"/>
      <c r="G809" s="2"/>
    </row>
    <row r="810" ht="15.75" customHeight="1">
      <c r="C810" s="33"/>
      <c r="F810" s="7"/>
      <c r="G810" s="2"/>
    </row>
    <row r="811" ht="15.75" customHeight="1">
      <c r="C811" s="33"/>
      <c r="F811" s="7"/>
      <c r="G811" s="2"/>
    </row>
    <row r="812" ht="15.75" customHeight="1">
      <c r="C812" s="33"/>
      <c r="F812" s="7"/>
      <c r="G812" s="2"/>
    </row>
    <row r="813" ht="15.75" customHeight="1">
      <c r="C813" s="33"/>
      <c r="F813" s="7"/>
      <c r="G813" s="2"/>
    </row>
    <row r="814" ht="15.75" customHeight="1">
      <c r="C814" s="33"/>
      <c r="F814" s="7"/>
      <c r="G814" s="2"/>
    </row>
    <row r="815" ht="15.75" customHeight="1">
      <c r="C815" s="33"/>
      <c r="F815" s="7"/>
      <c r="G815" s="2"/>
    </row>
    <row r="816" ht="15.75" customHeight="1">
      <c r="C816" s="33"/>
      <c r="F816" s="7"/>
      <c r="G816" s="2"/>
    </row>
    <row r="817" ht="15.75" customHeight="1">
      <c r="C817" s="33"/>
      <c r="F817" s="7"/>
      <c r="G817" s="2"/>
    </row>
    <row r="818" ht="15.75" customHeight="1">
      <c r="C818" s="33"/>
      <c r="F818" s="7"/>
      <c r="G818" s="2"/>
    </row>
    <row r="819" ht="15.75" customHeight="1">
      <c r="C819" s="33"/>
      <c r="F819" s="7"/>
      <c r="G819" s="2"/>
    </row>
    <row r="820" ht="15.75" customHeight="1">
      <c r="C820" s="33"/>
      <c r="F820" s="7"/>
      <c r="G820" s="2"/>
    </row>
    <row r="821" ht="15.75" customHeight="1">
      <c r="C821" s="33"/>
      <c r="F821" s="7"/>
      <c r="G821" s="2"/>
    </row>
    <row r="822" ht="15.75" customHeight="1">
      <c r="C822" s="33"/>
      <c r="F822" s="7"/>
      <c r="G822" s="2"/>
    </row>
    <row r="823" ht="15.75" customHeight="1">
      <c r="C823" s="33"/>
      <c r="F823" s="7"/>
      <c r="G823" s="2"/>
    </row>
    <row r="824" ht="15.75" customHeight="1">
      <c r="C824" s="33"/>
      <c r="F824" s="7"/>
      <c r="G824" s="2"/>
    </row>
    <row r="825" ht="15.75" customHeight="1">
      <c r="C825" s="33"/>
      <c r="F825" s="7"/>
      <c r="G825" s="2"/>
    </row>
    <row r="826" ht="15.75" customHeight="1">
      <c r="C826" s="33"/>
      <c r="F826" s="7"/>
      <c r="G826" s="2"/>
    </row>
    <row r="827" ht="15.75" customHeight="1">
      <c r="C827" s="33"/>
      <c r="F827" s="7"/>
      <c r="G827" s="2"/>
    </row>
    <row r="828" ht="15.75" customHeight="1">
      <c r="C828" s="33"/>
      <c r="F828" s="7"/>
      <c r="G828" s="2"/>
    </row>
    <row r="829" ht="15.75" customHeight="1">
      <c r="C829" s="33"/>
      <c r="F829" s="7"/>
      <c r="G829" s="2"/>
    </row>
    <row r="830" ht="15.75" customHeight="1">
      <c r="C830" s="33"/>
      <c r="F830" s="7"/>
      <c r="G830" s="2"/>
    </row>
    <row r="831" ht="15.75" customHeight="1">
      <c r="C831" s="33"/>
      <c r="F831" s="7"/>
      <c r="G831" s="2"/>
    </row>
    <row r="832" ht="15.75" customHeight="1">
      <c r="C832" s="33"/>
      <c r="F832" s="7"/>
      <c r="G832" s="2"/>
    </row>
    <row r="833" ht="15.75" customHeight="1">
      <c r="C833" s="33"/>
      <c r="F833" s="7"/>
      <c r="G833" s="2"/>
    </row>
    <row r="834" ht="15.75" customHeight="1">
      <c r="C834" s="33"/>
      <c r="F834" s="7"/>
      <c r="G834" s="2"/>
    </row>
    <row r="835" ht="15.75" customHeight="1">
      <c r="C835" s="33"/>
      <c r="F835" s="7"/>
      <c r="G835" s="2"/>
    </row>
    <row r="836" ht="15.75" customHeight="1">
      <c r="C836" s="33"/>
      <c r="F836" s="7"/>
      <c r="G836" s="2"/>
    </row>
    <row r="837" ht="15.75" customHeight="1">
      <c r="C837" s="33"/>
      <c r="F837" s="7"/>
      <c r="G837" s="2"/>
    </row>
    <row r="838" ht="15.75" customHeight="1">
      <c r="C838" s="33"/>
      <c r="F838" s="7"/>
      <c r="G838" s="2"/>
    </row>
    <row r="839" ht="15.75" customHeight="1">
      <c r="C839" s="33"/>
      <c r="F839" s="7"/>
      <c r="G839" s="2"/>
    </row>
    <row r="840" ht="15.75" customHeight="1">
      <c r="C840" s="33"/>
      <c r="F840" s="7"/>
      <c r="G840" s="2"/>
    </row>
    <row r="841" ht="15.75" customHeight="1">
      <c r="C841" s="33"/>
      <c r="F841" s="7"/>
      <c r="G841" s="2"/>
    </row>
    <row r="842" ht="15.75" customHeight="1">
      <c r="C842" s="33"/>
      <c r="F842" s="7"/>
      <c r="G842" s="2"/>
    </row>
    <row r="843" ht="15.75" customHeight="1">
      <c r="C843" s="33"/>
      <c r="F843" s="7"/>
      <c r="G843" s="2"/>
    </row>
    <row r="844" ht="15.75" customHeight="1">
      <c r="C844" s="33"/>
      <c r="F844" s="7"/>
      <c r="G844" s="2"/>
    </row>
    <row r="845" ht="15.75" customHeight="1">
      <c r="C845" s="33"/>
      <c r="F845" s="7"/>
      <c r="G845" s="2"/>
    </row>
    <row r="846" ht="15.75" customHeight="1">
      <c r="C846" s="33"/>
      <c r="F846" s="7"/>
      <c r="G846" s="2"/>
    </row>
    <row r="847" ht="15.75" customHeight="1">
      <c r="C847" s="33"/>
      <c r="F847" s="7"/>
      <c r="G847" s="2"/>
    </row>
    <row r="848" ht="15.75" customHeight="1">
      <c r="C848" s="33"/>
      <c r="F848" s="7"/>
      <c r="G848" s="2"/>
    </row>
    <row r="849" ht="15.75" customHeight="1">
      <c r="C849" s="33"/>
      <c r="F849" s="7"/>
      <c r="G849" s="2"/>
    </row>
    <row r="850" ht="15.75" customHeight="1">
      <c r="C850" s="33"/>
      <c r="F850" s="7"/>
      <c r="G850" s="2"/>
    </row>
    <row r="851" ht="15.75" customHeight="1">
      <c r="C851" s="33"/>
      <c r="F851" s="7"/>
      <c r="G851" s="2"/>
    </row>
    <row r="852" ht="15.75" customHeight="1">
      <c r="C852" s="33"/>
      <c r="F852" s="7"/>
      <c r="G852" s="2"/>
    </row>
    <row r="853" ht="15.75" customHeight="1">
      <c r="C853" s="33"/>
      <c r="F853" s="7"/>
      <c r="G853" s="2"/>
    </row>
    <row r="854" ht="15.75" customHeight="1">
      <c r="C854" s="33"/>
      <c r="F854" s="7"/>
      <c r="G854" s="2"/>
    </row>
    <row r="855" ht="15.75" customHeight="1">
      <c r="C855" s="33"/>
      <c r="F855" s="7"/>
      <c r="G855" s="2"/>
    </row>
    <row r="856" ht="15.75" customHeight="1">
      <c r="C856" s="33"/>
      <c r="F856" s="7"/>
      <c r="G856" s="2"/>
    </row>
    <row r="857" ht="15.75" customHeight="1">
      <c r="C857" s="33"/>
      <c r="F857" s="7"/>
      <c r="G857" s="2"/>
    </row>
    <row r="858" ht="15.75" customHeight="1">
      <c r="C858" s="33"/>
      <c r="F858" s="7"/>
      <c r="G858" s="2"/>
    </row>
    <row r="859" ht="15.75" customHeight="1">
      <c r="C859" s="33"/>
      <c r="F859" s="7"/>
      <c r="G859" s="2"/>
    </row>
    <row r="860" ht="15.75" customHeight="1">
      <c r="C860" s="33"/>
      <c r="F860" s="7"/>
      <c r="G860" s="2"/>
    </row>
    <row r="861" ht="15.75" customHeight="1">
      <c r="C861" s="33"/>
      <c r="F861" s="7"/>
      <c r="G861" s="2"/>
    </row>
    <row r="862" ht="15.75" customHeight="1">
      <c r="C862" s="33"/>
      <c r="F862" s="7"/>
      <c r="G862" s="2"/>
    </row>
    <row r="863" ht="15.75" customHeight="1">
      <c r="C863" s="33"/>
      <c r="F863" s="7"/>
      <c r="G863" s="2"/>
    </row>
    <row r="864" ht="15.75" customHeight="1">
      <c r="C864" s="33"/>
      <c r="F864" s="7"/>
      <c r="G864" s="2"/>
    </row>
    <row r="865" ht="15.75" customHeight="1">
      <c r="C865" s="33"/>
      <c r="F865" s="7"/>
      <c r="G865" s="2"/>
    </row>
    <row r="866" ht="15.75" customHeight="1">
      <c r="C866" s="33"/>
      <c r="F866" s="7"/>
      <c r="G866" s="2"/>
    </row>
    <row r="867" ht="15.75" customHeight="1">
      <c r="C867" s="33"/>
      <c r="F867" s="7"/>
      <c r="G867" s="2"/>
    </row>
    <row r="868" ht="15.75" customHeight="1">
      <c r="C868" s="33"/>
      <c r="F868" s="7"/>
      <c r="G868" s="2"/>
    </row>
    <row r="869" ht="15.75" customHeight="1">
      <c r="C869" s="33"/>
      <c r="F869" s="7"/>
      <c r="G869" s="2"/>
    </row>
    <row r="870" ht="15.75" customHeight="1">
      <c r="C870" s="33"/>
      <c r="F870" s="7"/>
      <c r="G870" s="2"/>
    </row>
    <row r="871" ht="15.75" customHeight="1">
      <c r="C871" s="33"/>
      <c r="F871" s="7"/>
      <c r="G871" s="2"/>
    </row>
    <row r="872" ht="15.75" customHeight="1">
      <c r="C872" s="33"/>
      <c r="F872" s="7"/>
      <c r="G872" s="2"/>
    </row>
    <row r="873" ht="15.75" customHeight="1">
      <c r="C873" s="33"/>
      <c r="F873" s="7"/>
      <c r="G873" s="2"/>
    </row>
    <row r="874" ht="15.75" customHeight="1">
      <c r="C874" s="33"/>
      <c r="F874" s="7"/>
      <c r="G874" s="2"/>
    </row>
    <row r="875" ht="15.75" customHeight="1">
      <c r="C875" s="33"/>
      <c r="F875" s="7"/>
      <c r="G875" s="2"/>
    </row>
    <row r="876" ht="15.75" customHeight="1">
      <c r="C876" s="33"/>
      <c r="F876" s="7"/>
      <c r="G876" s="2"/>
    </row>
    <row r="877" ht="15.75" customHeight="1">
      <c r="C877" s="33"/>
      <c r="F877" s="7"/>
      <c r="G877" s="2"/>
    </row>
    <row r="878" ht="15.75" customHeight="1">
      <c r="C878" s="33"/>
      <c r="F878" s="7"/>
      <c r="G878" s="2"/>
    </row>
    <row r="879" ht="15.75" customHeight="1">
      <c r="C879" s="33"/>
      <c r="F879" s="7"/>
      <c r="G879" s="2"/>
    </row>
    <row r="880" ht="15.75" customHeight="1">
      <c r="C880" s="33"/>
      <c r="F880" s="7"/>
      <c r="G880" s="2"/>
    </row>
    <row r="881" ht="15.75" customHeight="1">
      <c r="C881" s="33"/>
      <c r="F881" s="7"/>
      <c r="G881" s="2"/>
    </row>
    <row r="882" ht="15.75" customHeight="1">
      <c r="C882" s="33"/>
      <c r="F882" s="7"/>
      <c r="G882" s="2"/>
    </row>
    <row r="883" ht="15.75" customHeight="1">
      <c r="C883" s="33"/>
      <c r="F883" s="7"/>
      <c r="G883" s="2"/>
    </row>
    <row r="884" ht="15.75" customHeight="1">
      <c r="C884" s="33"/>
      <c r="F884" s="7"/>
      <c r="G884" s="2"/>
    </row>
    <row r="885" ht="15.75" customHeight="1">
      <c r="C885" s="33"/>
      <c r="F885" s="7"/>
      <c r="G885" s="2"/>
    </row>
    <row r="886" ht="15.75" customHeight="1">
      <c r="C886" s="33"/>
      <c r="F886" s="7"/>
      <c r="G886" s="2"/>
    </row>
    <row r="887" ht="15.75" customHeight="1">
      <c r="C887" s="33"/>
      <c r="F887" s="7"/>
      <c r="G887" s="2"/>
    </row>
    <row r="888" ht="15.75" customHeight="1">
      <c r="C888" s="33"/>
      <c r="F888" s="7"/>
      <c r="G888" s="2"/>
    </row>
    <row r="889" ht="15.75" customHeight="1">
      <c r="C889" s="33"/>
      <c r="F889" s="7"/>
      <c r="G889" s="2"/>
    </row>
    <row r="890" ht="15.75" customHeight="1">
      <c r="C890" s="33"/>
      <c r="F890" s="7"/>
      <c r="G890" s="2"/>
    </row>
    <row r="891" ht="15.75" customHeight="1">
      <c r="C891" s="33"/>
      <c r="F891" s="7"/>
      <c r="G891" s="2"/>
    </row>
    <row r="892" ht="15.75" customHeight="1">
      <c r="C892" s="33"/>
      <c r="F892" s="7"/>
      <c r="G892" s="2"/>
    </row>
    <row r="893" ht="15.75" customHeight="1">
      <c r="C893" s="33"/>
      <c r="F893" s="7"/>
      <c r="G893" s="2"/>
    </row>
    <row r="894" ht="15.75" customHeight="1">
      <c r="C894" s="33"/>
      <c r="F894" s="7"/>
      <c r="G894" s="2"/>
    </row>
    <row r="895" ht="15.75" customHeight="1">
      <c r="C895" s="33"/>
      <c r="F895" s="7"/>
      <c r="G895" s="2"/>
    </row>
    <row r="896" ht="15.75" customHeight="1">
      <c r="C896" s="33"/>
      <c r="F896" s="7"/>
      <c r="G896" s="2"/>
    </row>
    <row r="897" ht="15.75" customHeight="1">
      <c r="C897" s="33"/>
      <c r="F897" s="7"/>
      <c r="G897" s="2"/>
    </row>
    <row r="898" ht="15.75" customHeight="1">
      <c r="C898" s="33"/>
      <c r="F898" s="7"/>
      <c r="G898" s="2"/>
    </row>
    <row r="899" ht="15.75" customHeight="1">
      <c r="C899" s="33"/>
      <c r="F899" s="7"/>
      <c r="G899" s="2"/>
    </row>
    <row r="900" ht="15.75" customHeight="1">
      <c r="C900" s="33"/>
      <c r="F900" s="7"/>
      <c r="G900" s="2"/>
    </row>
    <row r="901" ht="15.75" customHeight="1">
      <c r="C901" s="33"/>
      <c r="F901" s="7"/>
      <c r="G901" s="2"/>
    </row>
    <row r="902" ht="15.75" customHeight="1">
      <c r="C902" s="33"/>
      <c r="F902" s="7"/>
      <c r="G902" s="2"/>
    </row>
    <row r="903" ht="15.75" customHeight="1">
      <c r="C903" s="33"/>
      <c r="F903" s="7"/>
      <c r="G903" s="2"/>
    </row>
    <row r="904" ht="15.75" customHeight="1">
      <c r="C904" s="33"/>
      <c r="F904" s="7"/>
      <c r="G904" s="2"/>
    </row>
    <row r="905" ht="15.75" customHeight="1">
      <c r="C905" s="33"/>
      <c r="F905" s="7"/>
      <c r="G905" s="2"/>
    </row>
    <row r="906" ht="15.75" customHeight="1">
      <c r="C906" s="33"/>
      <c r="F906" s="7"/>
      <c r="G906" s="2"/>
    </row>
    <row r="907" ht="15.75" customHeight="1">
      <c r="C907" s="33"/>
      <c r="F907" s="7"/>
      <c r="G907" s="2"/>
    </row>
    <row r="908" ht="15.75" customHeight="1">
      <c r="C908" s="33"/>
      <c r="F908" s="7"/>
      <c r="G908" s="2"/>
    </row>
    <row r="909" ht="15.75" customHeight="1">
      <c r="C909" s="33"/>
      <c r="F909" s="7"/>
      <c r="G909" s="2"/>
    </row>
    <row r="910" ht="15.75" customHeight="1">
      <c r="C910" s="33"/>
      <c r="F910" s="7"/>
      <c r="G910" s="2"/>
    </row>
    <row r="911" ht="15.75" customHeight="1">
      <c r="C911" s="33"/>
      <c r="F911" s="7"/>
      <c r="G911" s="2"/>
    </row>
    <row r="912" ht="15.75" customHeight="1">
      <c r="C912" s="33"/>
      <c r="F912" s="7"/>
      <c r="G912" s="2"/>
    </row>
    <row r="913" ht="15.75" customHeight="1">
      <c r="C913" s="33"/>
      <c r="F913" s="7"/>
      <c r="G913" s="2"/>
    </row>
    <row r="914" ht="15.75" customHeight="1">
      <c r="C914" s="33"/>
      <c r="F914" s="7"/>
      <c r="G914" s="2"/>
    </row>
    <row r="915" ht="15.75" customHeight="1">
      <c r="C915" s="33"/>
      <c r="F915" s="7"/>
      <c r="G915" s="2"/>
    </row>
    <row r="916" ht="15.75" customHeight="1">
      <c r="C916" s="33"/>
      <c r="F916" s="7"/>
      <c r="G916" s="2"/>
    </row>
    <row r="917" ht="15.75" customHeight="1">
      <c r="C917" s="33"/>
      <c r="F917" s="7"/>
      <c r="G917" s="2"/>
    </row>
    <row r="918" ht="15.75" customHeight="1">
      <c r="C918" s="33"/>
      <c r="F918" s="7"/>
      <c r="G918" s="2"/>
    </row>
    <row r="919" ht="15.75" customHeight="1">
      <c r="C919" s="33"/>
      <c r="F919" s="7"/>
      <c r="G919" s="2"/>
    </row>
    <row r="920" ht="15.75" customHeight="1">
      <c r="C920" s="33"/>
      <c r="F920" s="7"/>
      <c r="G920" s="2"/>
    </row>
    <row r="921" ht="15.75" customHeight="1">
      <c r="C921" s="33"/>
      <c r="F921" s="7"/>
      <c r="G921" s="2"/>
    </row>
    <row r="922" ht="15.75" customHeight="1">
      <c r="C922" s="33"/>
      <c r="F922" s="7"/>
      <c r="G922" s="2"/>
    </row>
    <row r="923" ht="15.75" customHeight="1">
      <c r="C923" s="33"/>
      <c r="F923" s="7"/>
      <c r="G923" s="2"/>
    </row>
    <row r="924" ht="15.75" customHeight="1">
      <c r="C924" s="33"/>
      <c r="F924" s="7"/>
      <c r="G924" s="2"/>
    </row>
    <row r="925" ht="15.75" customHeight="1">
      <c r="C925" s="33"/>
      <c r="F925" s="7"/>
      <c r="G925" s="2"/>
    </row>
    <row r="926" ht="15.75" customHeight="1">
      <c r="C926" s="33"/>
      <c r="F926" s="7"/>
      <c r="G926" s="2"/>
    </row>
    <row r="927" ht="15.75" customHeight="1">
      <c r="C927" s="33"/>
      <c r="F927" s="7"/>
      <c r="G927" s="2"/>
    </row>
    <row r="928" ht="15.75" customHeight="1">
      <c r="C928" s="33"/>
      <c r="F928" s="7"/>
      <c r="G928" s="2"/>
    </row>
    <row r="929" ht="15.75" customHeight="1">
      <c r="C929" s="33"/>
      <c r="F929" s="7"/>
      <c r="G929" s="2"/>
    </row>
    <row r="930" ht="15.75" customHeight="1">
      <c r="C930" s="33"/>
      <c r="F930" s="7"/>
      <c r="G930" s="2"/>
    </row>
    <row r="931" ht="15.75" customHeight="1">
      <c r="C931" s="33"/>
      <c r="F931" s="7"/>
      <c r="G931" s="2"/>
    </row>
    <row r="932" ht="15.75" customHeight="1">
      <c r="C932" s="33"/>
      <c r="F932" s="7"/>
      <c r="G932" s="2"/>
    </row>
    <row r="933" ht="15.75" customHeight="1">
      <c r="C933" s="33"/>
      <c r="F933" s="7"/>
      <c r="G933" s="2"/>
    </row>
    <row r="934" ht="15.75" customHeight="1">
      <c r="C934" s="33"/>
      <c r="F934" s="7"/>
      <c r="G934" s="2"/>
    </row>
    <row r="935" ht="15.75" customHeight="1">
      <c r="C935" s="33"/>
      <c r="F935" s="7"/>
      <c r="G935" s="2"/>
    </row>
    <row r="936" ht="15.75" customHeight="1">
      <c r="C936" s="33"/>
      <c r="F936" s="7"/>
      <c r="G936" s="2"/>
    </row>
    <row r="937" ht="15.75" customHeight="1">
      <c r="C937" s="33"/>
      <c r="F937" s="7"/>
      <c r="G937" s="2"/>
    </row>
    <row r="938" ht="15.75" customHeight="1">
      <c r="C938" s="33"/>
      <c r="F938" s="7"/>
      <c r="G938" s="2"/>
    </row>
    <row r="939" ht="15.75" customHeight="1">
      <c r="C939" s="33"/>
      <c r="F939" s="7"/>
      <c r="G939" s="2"/>
    </row>
    <row r="940" ht="15.75" customHeight="1">
      <c r="C940" s="33"/>
      <c r="F940" s="7"/>
      <c r="G940" s="2"/>
    </row>
    <row r="941" ht="15.75" customHeight="1">
      <c r="C941" s="33"/>
      <c r="F941" s="7"/>
      <c r="G941" s="2"/>
    </row>
    <row r="942" ht="15.75" customHeight="1">
      <c r="C942" s="33"/>
      <c r="F942" s="7"/>
      <c r="G942" s="2"/>
    </row>
    <row r="943" ht="15.75" customHeight="1">
      <c r="C943" s="33"/>
      <c r="F943" s="7"/>
      <c r="G943" s="2"/>
    </row>
    <row r="944" ht="15.75" customHeight="1">
      <c r="C944" s="33"/>
      <c r="F944" s="7"/>
      <c r="G944" s="2"/>
    </row>
    <row r="945" ht="15.75" customHeight="1">
      <c r="C945" s="33"/>
      <c r="F945" s="7"/>
      <c r="G945" s="2"/>
    </row>
    <row r="946" ht="15.75" customHeight="1">
      <c r="C946" s="33"/>
      <c r="F946" s="7"/>
      <c r="G946" s="2"/>
    </row>
    <row r="947" ht="15.75" customHeight="1">
      <c r="C947" s="33"/>
      <c r="F947" s="7"/>
      <c r="G947" s="2"/>
    </row>
    <row r="948" ht="15.75" customHeight="1">
      <c r="C948" s="33"/>
      <c r="F948" s="7"/>
      <c r="G948" s="2"/>
    </row>
    <row r="949" ht="15.75" customHeight="1">
      <c r="C949" s="33"/>
      <c r="F949" s="7"/>
      <c r="G949" s="2"/>
    </row>
    <row r="950" ht="15.75" customHeight="1">
      <c r="C950" s="33"/>
      <c r="F950" s="7"/>
      <c r="G950" s="2"/>
    </row>
    <row r="951" ht="15.75" customHeight="1">
      <c r="C951" s="33"/>
      <c r="F951" s="7"/>
      <c r="G951" s="2"/>
    </row>
    <row r="952" ht="15.75" customHeight="1">
      <c r="C952" s="33"/>
      <c r="F952" s="7"/>
      <c r="G952" s="2"/>
    </row>
    <row r="953" ht="15.75" customHeight="1">
      <c r="C953" s="33"/>
      <c r="F953" s="7"/>
      <c r="G953" s="2"/>
    </row>
    <row r="954" ht="15.75" customHeight="1">
      <c r="C954" s="33"/>
      <c r="F954" s="7"/>
      <c r="G954" s="2"/>
    </row>
    <row r="955" ht="15.75" customHeight="1">
      <c r="C955" s="33"/>
      <c r="F955" s="7"/>
      <c r="G955" s="2"/>
    </row>
    <row r="956" ht="15.75" customHeight="1">
      <c r="C956" s="33"/>
      <c r="F956" s="7"/>
      <c r="G956" s="2"/>
    </row>
    <row r="957" ht="15.75" customHeight="1">
      <c r="C957" s="33"/>
      <c r="F957" s="7"/>
      <c r="G957" s="2"/>
    </row>
    <row r="958" ht="15.75" customHeight="1">
      <c r="C958" s="33"/>
      <c r="F958" s="7"/>
      <c r="G958" s="2"/>
    </row>
    <row r="959" ht="15.75" customHeight="1">
      <c r="C959" s="33"/>
      <c r="F959" s="7"/>
      <c r="G959" s="2"/>
    </row>
    <row r="960" ht="15.75" customHeight="1">
      <c r="C960" s="33"/>
      <c r="F960" s="7"/>
      <c r="G960" s="2"/>
    </row>
    <row r="961" ht="15.75" customHeight="1">
      <c r="C961" s="33"/>
      <c r="F961" s="7"/>
      <c r="G961" s="2"/>
    </row>
    <row r="962" ht="15.75" customHeight="1">
      <c r="C962" s="33"/>
      <c r="F962" s="7"/>
      <c r="G962" s="2"/>
    </row>
    <row r="963" ht="15.75" customHeight="1">
      <c r="C963" s="33"/>
      <c r="F963" s="7"/>
      <c r="G963" s="2"/>
    </row>
    <row r="964" ht="15.75" customHeight="1">
      <c r="C964" s="33"/>
      <c r="F964" s="7"/>
      <c r="G964" s="2"/>
    </row>
    <row r="965" ht="15.75" customHeight="1">
      <c r="C965" s="33"/>
      <c r="F965" s="7"/>
      <c r="G965" s="2"/>
    </row>
    <row r="966" ht="15.75" customHeight="1">
      <c r="C966" s="33"/>
      <c r="F966" s="7"/>
      <c r="G966" s="2"/>
    </row>
    <row r="967" ht="15.75" customHeight="1">
      <c r="C967" s="33"/>
      <c r="F967" s="7"/>
      <c r="G967" s="2"/>
    </row>
    <row r="968" ht="15.75" customHeight="1">
      <c r="C968" s="33"/>
      <c r="F968" s="7"/>
      <c r="G968" s="2"/>
    </row>
    <row r="969" ht="15.75" customHeight="1">
      <c r="C969" s="33"/>
      <c r="F969" s="7"/>
      <c r="G969" s="2"/>
    </row>
    <row r="970" ht="15.75" customHeight="1">
      <c r="C970" s="33"/>
      <c r="F970" s="7"/>
      <c r="G970" s="2"/>
    </row>
    <row r="971" ht="15.75" customHeight="1">
      <c r="C971" s="33"/>
      <c r="F971" s="7"/>
      <c r="G971" s="2"/>
    </row>
    <row r="972" ht="15.75" customHeight="1">
      <c r="C972" s="33"/>
      <c r="F972" s="7"/>
      <c r="G972" s="2"/>
    </row>
    <row r="973" ht="15.75" customHeight="1">
      <c r="C973" s="33"/>
      <c r="F973" s="7"/>
      <c r="G973" s="2"/>
    </row>
    <row r="974" ht="15.75" customHeight="1">
      <c r="C974" s="33"/>
      <c r="F974" s="7"/>
      <c r="G974" s="2"/>
    </row>
    <row r="975" ht="15.75" customHeight="1">
      <c r="C975" s="33"/>
      <c r="F975" s="7"/>
      <c r="G975" s="2"/>
    </row>
    <row r="976" ht="15.75" customHeight="1">
      <c r="C976" s="33"/>
      <c r="F976" s="7"/>
      <c r="G976" s="2"/>
    </row>
    <row r="977" ht="15.75" customHeight="1">
      <c r="C977" s="33"/>
      <c r="F977" s="7"/>
      <c r="G977" s="2"/>
    </row>
    <row r="978" ht="15.75" customHeight="1">
      <c r="C978" s="33"/>
      <c r="F978" s="7"/>
      <c r="G978" s="2"/>
    </row>
    <row r="979" ht="15.75" customHeight="1">
      <c r="C979" s="33"/>
      <c r="F979" s="7"/>
      <c r="G979" s="2"/>
    </row>
    <row r="980" ht="15.75" customHeight="1">
      <c r="C980" s="33"/>
      <c r="F980" s="7"/>
      <c r="G980" s="2"/>
    </row>
    <row r="981" ht="15.75" customHeight="1">
      <c r="C981" s="33"/>
      <c r="F981" s="7"/>
      <c r="G981" s="2"/>
    </row>
    <row r="982" ht="15.75" customHeight="1">
      <c r="C982" s="33"/>
      <c r="F982" s="7"/>
      <c r="G982" s="2"/>
    </row>
    <row r="983" ht="15.75" customHeight="1">
      <c r="C983" s="33"/>
      <c r="F983" s="7"/>
      <c r="G983" s="2"/>
    </row>
    <row r="984" ht="15.75" customHeight="1">
      <c r="C984" s="33"/>
      <c r="F984" s="7"/>
      <c r="G984" s="2"/>
    </row>
    <row r="985" ht="15.75" customHeight="1">
      <c r="C985" s="33"/>
      <c r="F985" s="7"/>
      <c r="G985" s="2"/>
    </row>
    <row r="986" ht="15.75" customHeight="1">
      <c r="C986" s="33"/>
      <c r="F986" s="7"/>
      <c r="G986" s="2"/>
    </row>
    <row r="987" ht="15.75" customHeight="1">
      <c r="C987" s="33"/>
      <c r="F987" s="7"/>
      <c r="G987" s="2"/>
    </row>
    <row r="988" ht="15.75" customHeight="1">
      <c r="C988" s="33"/>
      <c r="F988" s="7"/>
      <c r="G988" s="2"/>
    </row>
    <row r="989" ht="15.75" customHeight="1">
      <c r="C989" s="33"/>
      <c r="F989" s="7"/>
      <c r="G989" s="2"/>
    </row>
    <row r="990" ht="15.75" customHeight="1">
      <c r="C990" s="33"/>
      <c r="F990" s="7"/>
      <c r="G990" s="2"/>
    </row>
    <row r="991" ht="15.75" customHeight="1">
      <c r="C991" s="33"/>
      <c r="F991" s="7"/>
      <c r="G991" s="2"/>
    </row>
    <row r="992" ht="15.75" customHeight="1">
      <c r="C992" s="33"/>
      <c r="F992" s="7"/>
      <c r="G992" s="2"/>
    </row>
    <row r="993" ht="15.75" customHeight="1">
      <c r="C993" s="33"/>
      <c r="F993" s="7"/>
      <c r="G993" s="2"/>
    </row>
    <row r="994" ht="15.75" customHeight="1">
      <c r="C994" s="33"/>
      <c r="F994" s="7"/>
      <c r="G994" s="2"/>
    </row>
    <row r="995" ht="15.75" customHeight="1">
      <c r="C995" s="33"/>
      <c r="F995" s="7"/>
      <c r="G995" s="2"/>
    </row>
    <row r="996" ht="15.75" customHeight="1">
      <c r="C996" s="33"/>
      <c r="F996" s="7"/>
      <c r="G996" s="2"/>
    </row>
    <row r="997" ht="15.75" customHeight="1">
      <c r="C997" s="33"/>
      <c r="F997" s="7"/>
      <c r="G997" s="2"/>
    </row>
    <row r="998" ht="15.75" customHeight="1">
      <c r="C998" s="33"/>
      <c r="F998" s="7"/>
      <c r="G998" s="2"/>
    </row>
    <row r="999" ht="15.75" customHeight="1">
      <c r="C999" s="33"/>
      <c r="F999" s="7"/>
      <c r="G999" s="2"/>
    </row>
    <row r="1000" ht="15.75" customHeight="1">
      <c r="C1000" s="33"/>
      <c r="F1000" s="7"/>
      <c r="G1000" s="2"/>
    </row>
  </sheetData>
  <mergeCells count="28">
    <mergeCell ref="A117:B117"/>
    <mergeCell ref="B144:C144"/>
    <mergeCell ref="B13:E13"/>
    <mergeCell ref="A14:G14"/>
    <mergeCell ref="A22:G22"/>
    <mergeCell ref="A23:G23"/>
    <mergeCell ref="A116:B116"/>
    <mergeCell ref="A104:B104"/>
    <mergeCell ref="A119:G119"/>
    <mergeCell ref="F13:G13"/>
    <mergeCell ref="B7:E7"/>
    <mergeCell ref="A6:G6"/>
    <mergeCell ref="F7:G7"/>
    <mergeCell ref="A1:G1"/>
    <mergeCell ref="A2:G2"/>
    <mergeCell ref="A3:G3"/>
    <mergeCell ref="A4:G4"/>
    <mergeCell ref="A5:G5"/>
    <mergeCell ref="F11:G11"/>
    <mergeCell ref="F12:G12"/>
    <mergeCell ref="B11:E11"/>
    <mergeCell ref="B12:E12"/>
    <mergeCell ref="F8:G8"/>
    <mergeCell ref="F9:G9"/>
    <mergeCell ref="F10:G10"/>
    <mergeCell ref="B8:E8"/>
    <mergeCell ref="B10:E10"/>
    <mergeCell ref="B9:E9"/>
  </mergeCells>
  <dataValidations>
    <dataValidation type="list" allowBlank="1" showErrorMessage="1" sqref="B35 B46 B64:B65 B69 B71 B73 B85 B87:B89 B97 B101">
      <formula1>$B$138:$B$142</formula1>
    </dataValidation>
    <dataValidation type="list" allowBlank="1" showErrorMessage="1" sqref="B62:B63 B78 B81:B83 B109:B115">
      <formula1>$B$129:$B$131</formula1>
    </dataValidation>
    <dataValidation type="list" allowBlank="1" showErrorMessage="1" sqref="D66">
      <formula1>#REF!</formula1>
    </dataValidation>
    <dataValidation type="list" allowBlank="1" showErrorMessage="1" sqref="B17:B21 B25:B28 B30:B34 B36:B37 B39:B43 B45 B48:B52 B54:B55 B57:B60 B75 B79 B86 B92 B98:B99 B102:B103">
      <formula1>$B$122:$B$126</formula1>
    </dataValidation>
    <dataValidation type="list" allowBlank="1" showErrorMessage="1" sqref="B76 B91 B94:B96 B100 B108">
      <formula1>$B$134:$B$135</formula1>
    </dataValidation>
  </dataValidations>
  <printOptions/>
  <pageMargins bottom="0.75" footer="0.0" header="0.0" left="0.7" right="0.7" top="0.75"/>
  <pageSetup orientation="portrait"/>
  <drawing r:id="rId1"/>
</worksheet>
</file>